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rketing and Communications\Broadband\"/>
    </mc:Choice>
  </mc:AlternateContent>
  <xr:revisionPtr revIDLastSave="0" documentId="8_{634D986B-461E-4715-B9B7-6703053497A2}" xr6:coauthVersionLast="47" xr6:coauthVersionMax="47" xr10:uidLastSave="{00000000-0000-0000-0000-000000000000}"/>
  <workbookProtection workbookAlgorithmName="SHA-512" workbookHashValue="DvWcQ6jEytgeshmGIiZFr0+GSikbLJV3vNKj2RAmTE95JZfDVRz8s/dXJyoGJody2Bv1zoCbLhuFGgt5s1rjAg==" workbookSaltValue="jWD5DUOtkne1JzVmxG3dQA==" workbookSpinCount="100000" lockStructure="1"/>
  <bookViews>
    <workbookView xWindow="-120" yWindow="-120" windowWidth="29040" windowHeight="15840" xr2:uid="{00000000-000D-0000-FFFF-FFFF00000000}"/>
  </bookViews>
  <sheets>
    <sheet name="High Level Budget-Funding" sheetId="1" r:id="rId1"/>
    <sheet name="BOM" sheetId="3" r:id="rId2"/>
    <sheet name="Instructions" sheetId="4" r:id="rId3"/>
    <sheet name="applicant_match" sheetId="5" r:id="rId4"/>
    <sheet name="app_mtc_lookup_table" sheetId="6" state="hidden" r:id="rId5"/>
  </sheets>
  <definedNames>
    <definedName name="_xlnm.Print_Area" localSheetId="0">'High Level Budget-Funding'!$A$1:$R$111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6" i="1" l="1"/>
  <c r="H7" i="3"/>
  <c r="Q47" i="1"/>
  <c r="P47" i="1"/>
  <c r="Q54" i="1"/>
  <c r="P54" i="1"/>
  <c r="Q61" i="1"/>
  <c r="P61" i="1"/>
  <c r="Q66" i="1"/>
  <c r="P66" i="1"/>
  <c r="Q39" i="1"/>
  <c r="P39" i="1"/>
  <c r="Q30" i="1"/>
  <c r="P30" i="1"/>
  <c r="Q120" i="1"/>
  <c r="P120" i="1"/>
  <c r="D66" i="1"/>
  <c r="C66" i="1"/>
  <c r="N66" i="1" s="1"/>
  <c r="L61" i="1"/>
  <c r="J61" i="1"/>
  <c r="H61" i="1"/>
  <c r="R61" i="1" s="1"/>
  <c r="F61" i="1"/>
  <c r="D61" i="1"/>
  <c r="C61" i="1"/>
  <c r="N61" i="1" s="1"/>
  <c r="L54" i="1"/>
  <c r="J54" i="1"/>
  <c r="R54" i="1" s="1"/>
  <c r="H54" i="1"/>
  <c r="F54" i="1"/>
  <c r="D54" i="1"/>
  <c r="C54" i="1"/>
  <c r="E54" i="1" s="1"/>
  <c r="L47" i="1"/>
  <c r="J47" i="1"/>
  <c r="H47" i="1"/>
  <c r="F47" i="1"/>
  <c r="R47" i="1" s="1"/>
  <c r="D47" i="1"/>
  <c r="C47" i="1"/>
  <c r="E47" i="1" s="1"/>
  <c r="L39" i="1"/>
  <c r="J39" i="1"/>
  <c r="H39" i="1"/>
  <c r="F39" i="1"/>
  <c r="R39" i="1" s="1"/>
  <c r="D39" i="1"/>
  <c r="C39" i="1"/>
  <c r="E39" i="1" s="1"/>
  <c r="L30" i="1"/>
  <c r="J30" i="1"/>
  <c r="H30" i="1"/>
  <c r="R30" i="1" s="1"/>
  <c r="F30" i="1"/>
  <c r="D30" i="1"/>
  <c r="C30" i="1"/>
  <c r="N30" i="1" s="1"/>
  <c r="D67" i="1" l="1"/>
  <c r="J67" i="1"/>
  <c r="C67" i="1"/>
  <c r="F67" i="1"/>
  <c r="H67" i="1"/>
  <c r="L67" i="1"/>
  <c r="N47" i="1"/>
  <c r="O47" i="1" s="1"/>
  <c r="N54" i="1"/>
  <c r="O54" i="1" s="1"/>
  <c r="N39" i="1"/>
  <c r="O39" i="1" s="1"/>
  <c r="E66" i="1"/>
  <c r="O66" i="1" s="1"/>
  <c r="E30" i="1"/>
  <c r="O30" i="1" s="1"/>
  <c r="E61" i="1"/>
  <c r="O61" i="1" s="1"/>
  <c r="E67" i="1" l="1"/>
  <c r="L117" i="1" l="1"/>
  <c r="J117" i="1"/>
  <c r="F117" i="1"/>
  <c r="H117" i="1"/>
  <c r="D117" i="1"/>
  <c r="R117" i="1" s="1"/>
  <c r="C117" i="1"/>
  <c r="L72" i="1"/>
  <c r="J72" i="1"/>
  <c r="H72" i="1"/>
  <c r="F72" i="1"/>
  <c r="D72" i="1"/>
  <c r="C72" i="1"/>
  <c r="L98" i="1"/>
  <c r="J98" i="1"/>
  <c r="H98" i="1"/>
  <c r="F98" i="1"/>
  <c r="D98" i="1"/>
  <c r="C98" i="1"/>
  <c r="L22" i="1"/>
  <c r="J22" i="1"/>
  <c r="H22" i="1"/>
  <c r="F22" i="1"/>
  <c r="D22" i="1"/>
  <c r="R22" i="1" s="1"/>
  <c r="C22" i="1"/>
  <c r="E6" i="6"/>
  <c r="F6" i="6"/>
  <c r="G6" i="6"/>
  <c r="E7" i="6"/>
  <c r="F7" i="6"/>
  <c r="G7" i="6"/>
  <c r="E8" i="6"/>
  <c r="F8" i="6"/>
  <c r="G8" i="6"/>
  <c r="E9" i="6"/>
  <c r="F9" i="6" s="1"/>
  <c r="G9" i="6"/>
  <c r="E10" i="6"/>
  <c r="F10" i="6"/>
  <c r="G10" i="6"/>
  <c r="E11" i="6"/>
  <c r="F11" i="6" s="1"/>
  <c r="G11" i="6"/>
  <c r="E12" i="6"/>
  <c r="F12" i="6"/>
  <c r="G12" i="6"/>
  <c r="E13" i="6"/>
  <c r="F13" i="6"/>
  <c r="G13" i="6"/>
  <c r="E14" i="6"/>
  <c r="F14" i="6"/>
  <c r="G14" i="6"/>
  <c r="E15" i="6"/>
  <c r="F15" i="6"/>
  <c r="G15" i="6"/>
  <c r="E16" i="6"/>
  <c r="F16" i="6"/>
  <c r="G16" i="6"/>
  <c r="E17" i="6"/>
  <c r="F17" i="6"/>
  <c r="G17" i="6"/>
  <c r="P17" i="6"/>
  <c r="E18" i="6"/>
  <c r="F18" i="6" s="1"/>
  <c r="G18" i="6"/>
  <c r="P18" i="6"/>
  <c r="E19" i="6"/>
  <c r="F19" i="6"/>
  <c r="G19" i="6"/>
  <c r="P19" i="6"/>
  <c r="E20" i="6"/>
  <c r="F20" i="6" s="1"/>
  <c r="G20" i="6"/>
  <c r="E21" i="6"/>
  <c r="F21" i="6"/>
  <c r="G21" i="6"/>
  <c r="E22" i="6"/>
  <c r="F22" i="6" s="1"/>
  <c r="G22" i="6"/>
  <c r="E23" i="6"/>
  <c r="F23" i="6"/>
  <c r="G23" i="6"/>
  <c r="E24" i="6"/>
  <c r="F24" i="6"/>
  <c r="G24" i="6"/>
  <c r="E25" i="6"/>
  <c r="F25" i="6"/>
  <c r="G25" i="6"/>
  <c r="E26" i="6"/>
  <c r="F26" i="6" s="1"/>
  <c r="G26" i="6"/>
  <c r="E27" i="6"/>
  <c r="F27" i="6"/>
  <c r="G27" i="6"/>
  <c r="E28" i="6"/>
  <c r="F28" i="6"/>
  <c r="G28" i="6"/>
  <c r="E29" i="6"/>
  <c r="F29" i="6"/>
  <c r="G29" i="6"/>
  <c r="E30" i="6"/>
  <c r="F30" i="6"/>
  <c r="G30" i="6"/>
  <c r="E31" i="6"/>
  <c r="F31" i="6"/>
  <c r="G31" i="6"/>
  <c r="E32" i="6"/>
  <c r="F32" i="6" s="1"/>
  <c r="G32" i="6"/>
  <c r="E33" i="6"/>
  <c r="F33" i="6"/>
  <c r="G33" i="6"/>
  <c r="E34" i="6"/>
  <c r="F34" i="6" s="1"/>
  <c r="G34" i="6"/>
  <c r="E35" i="6"/>
  <c r="F35" i="6"/>
  <c r="G35" i="6"/>
  <c r="E36" i="6"/>
  <c r="F36" i="6"/>
  <c r="G36" i="6"/>
  <c r="E37" i="6"/>
  <c r="F37" i="6"/>
  <c r="G37" i="6"/>
  <c r="E38" i="6"/>
  <c r="F38" i="6"/>
  <c r="G38" i="6"/>
  <c r="E39" i="6"/>
  <c r="F39" i="6"/>
  <c r="G39" i="6"/>
  <c r="E40" i="6"/>
  <c r="F40" i="6" s="1"/>
  <c r="G40" i="6"/>
  <c r="E41" i="6"/>
  <c r="F41" i="6"/>
  <c r="G41" i="6"/>
  <c r="E42" i="6"/>
  <c r="F42" i="6" s="1"/>
  <c r="G42" i="6"/>
  <c r="E43" i="6"/>
  <c r="F43" i="6"/>
  <c r="G43" i="6"/>
  <c r="E44" i="6"/>
  <c r="F44" i="6"/>
  <c r="G44" i="6"/>
  <c r="E45" i="6"/>
  <c r="F45" i="6"/>
  <c r="G45" i="6"/>
  <c r="F15" i="5"/>
  <c r="L12" i="6" s="1"/>
  <c r="R72" i="1" l="1"/>
  <c r="R98" i="1"/>
  <c r="L13" i="6"/>
  <c r="L25" i="6"/>
  <c r="F17" i="5" s="1"/>
  <c r="F18" i="5" s="1"/>
  <c r="C4" i="1" s="1"/>
  <c r="L20" i="6"/>
  <c r="L14" i="6"/>
  <c r="L15" i="6"/>
  <c r="Q16" i="1"/>
  <c r="P16" i="1"/>
  <c r="L16" i="1"/>
  <c r="L23" i="1" s="1"/>
  <c r="J16" i="1"/>
  <c r="J23" i="1" s="1"/>
  <c r="H16" i="1"/>
  <c r="H23" i="1" s="1"/>
  <c r="F16" i="1"/>
  <c r="F23" i="1" s="1"/>
  <c r="D16" i="1"/>
  <c r="D23" i="1" s="1"/>
  <c r="C16" i="1"/>
  <c r="P117" i="1"/>
  <c r="P103" i="1"/>
  <c r="P98" i="1"/>
  <c r="P90" i="1"/>
  <c r="P84" i="1"/>
  <c r="P78" i="1"/>
  <c r="P72" i="1"/>
  <c r="Q117" i="1"/>
  <c r="Q103" i="1"/>
  <c r="Q98" i="1"/>
  <c r="Q90" i="1"/>
  <c r="Q84" i="1"/>
  <c r="Q78" i="1"/>
  <c r="Q72" i="1"/>
  <c r="Q22" i="1"/>
  <c r="P22" i="1"/>
  <c r="D78" i="1"/>
  <c r="N16" i="1" l="1"/>
  <c r="C23" i="1"/>
  <c r="R16" i="1"/>
  <c r="L21" i="6"/>
  <c r="L22" i="6"/>
  <c r="E16" i="1"/>
  <c r="E72" i="1"/>
  <c r="E23" i="1" l="1"/>
  <c r="O16" i="1"/>
  <c r="H17" i="3"/>
  <c r="H16" i="3"/>
  <c r="H12" i="3"/>
  <c r="H55" i="3"/>
  <c r="H54" i="3"/>
  <c r="H53" i="3"/>
  <c r="H56" i="3"/>
  <c r="H58" i="3"/>
  <c r="H59" i="3"/>
  <c r="H26" i="3"/>
  <c r="H27" i="3"/>
  <c r="H28" i="3"/>
  <c r="H41" i="3"/>
  <c r="H42" i="3"/>
  <c r="H43" i="3"/>
  <c r="H44" i="3"/>
  <c r="H45" i="3"/>
  <c r="H97" i="3"/>
  <c r="H96" i="3"/>
  <c r="H95" i="3"/>
  <c r="H94" i="3"/>
  <c r="H88" i="3"/>
  <c r="H89" i="3"/>
  <c r="H90" i="3"/>
  <c r="H87" i="3"/>
  <c r="H86" i="3"/>
  <c r="H85" i="3"/>
  <c r="H84" i="3"/>
  <c r="H82" i="3"/>
  <c r="H81" i="3"/>
  <c r="H80" i="3"/>
  <c r="H79" i="3"/>
  <c r="H74" i="3"/>
  <c r="H73" i="3"/>
  <c r="H72" i="3"/>
  <c r="H71" i="3"/>
  <c r="H70" i="3"/>
  <c r="H69" i="3"/>
  <c r="H65" i="3"/>
  <c r="H64" i="3"/>
  <c r="H63" i="3"/>
  <c r="H62" i="3"/>
  <c r="H61" i="3"/>
  <c r="H60" i="3"/>
  <c r="H51" i="3"/>
  <c r="H50" i="3"/>
  <c r="H49" i="3"/>
  <c r="H48" i="3"/>
  <c r="H22" i="3"/>
  <c r="H23" i="3"/>
  <c r="H24" i="3"/>
  <c r="H29" i="3"/>
  <c r="H30" i="3"/>
  <c r="H32" i="3"/>
  <c r="H33" i="3"/>
  <c r="H34" i="3"/>
  <c r="H35" i="3"/>
  <c r="H36" i="3"/>
  <c r="H37" i="3"/>
  <c r="H38" i="3"/>
  <c r="H39" i="3"/>
  <c r="H40" i="3"/>
  <c r="H21" i="3"/>
  <c r="H8" i="3"/>
  <c r="H9" i="3"/>
  <c r="H10" i="3"/>
  <c r="H11" i="3"/>
  <c r="H6" i="3"/>
  <c r="J103" i="1" l="1"/>
  <c r="J90" i="1"/>
  <c r="J84" i="1"/>
  <c r="J78" i="1"/>
  <c r="L103" i="1"/>
  <c r="H103" i="1"/>
  <c r="F103" i="1"/>
  <c r="D103" i="1"/>
  <c r="R103" i="1" s="1"/>
  <c r="C103" i="1"/>
  <c r="L90" i="1"/>
  <c r="H90" i="1"/>
  <c r="F90" i="1"/>
  <c r="D90" i="1"/>
  <c r="R90" i="1" s="1"/>
  <c r="C90" i="1"/>
  <c r="D84" i="1"/>
  <c r="F84" i="1"/>
  <c r="H84" i="1"/>
  <c r="L84" i="1"/>
  <c r="C84" i="1"/>
  <c r="E84" i="1" s="1"/>
  <c r="F78" i="1"/>
  <c r="H78" i="1"/>
  <c r="L78" i="1"/>
  <c r="C78" i="1"/>
  <c r="R84" i="1" l="1"/>
  <c r="R78" i="1"/>
  <c r="R120" i="1" s="1"/>
  <c r="D119" i="1"/>
  <c r="D120" i="1" s="1"/>
  <c r="C119" i="1"/>
  <c r="L119" i="1"/>
  <c r="L120" i="1" s="1"/>
  <c r="H119" i="1"/>
  <c r="H120" i="1" s="1"/>
  <c r="J119" i="1"/>
  <c r="J120" i="1" s="1"/>
  <c r="F119" i="1"/>
  <c r="F120" i="1" s="1"/>
  <c r="N72" i="1"/>
  <c r="O72" i="1" s="1"/>
  <c r="N78" i="1"/>
  <c r="E90" i="1"/>
  <c r="N90" i="1"/>
  <c r="N103" i="1"/>
  <c r="E103" i="1"/>
  <c r="E98" i="1"/>
  <c r="N98" i="1"/>
  <c r="E117" i="1"/>
  <c r="N117" i="1"/>
  <c r="N84" i="1"/>
  <c r="O84" i="1" s="1"/>
  <c r="E22" i="1"/>
  <c r="N22" i="1"/>
  <c r="E78" i="1"/>
  <c r="C3" i="1" l="1"/>
  <c r="C120" i="1"/>
  <c r="O98" i="1"/>
  <c r="O90" i="1"/>
  <c r="O117" i="1"/>
  <c r="O103" i="1"/>
  <c r="O78" i="1"/>
  <c r="O22" i="1"/>
  <c r="E119" i="1"/>
  <c r="N120" i="1" l="1"/>
  <c r="E120" i="1"/>
  <c r="O120" i="1" s="1"/>
</calcChain>
</file>

<file path=xl/sharedStrings.xml><?xml version="1.0" encoding="utf-8"?>
<sst xmlns="http://schemas.openxmlformats.org/spreadsheetml/2006/main" count="279" uniqueCount="209">
  <si>
    <t>Plant Miles</t>
  </si>
  <si>
    <t>Passings Proposed</t>
  </si>
  <si>
    <t>Costs</t>
  </si>
  <si>
    <t>Projected Costs</t>
  </si>
  <si>
    <t>Requested Grant Funds</t>
  </si>
  <si>
    <t>Private Funds 
($)</t>
  </si>
  <si>
    <t>Private Funds
(source)</t>
  </si>
  <si>
    <t>Local/Other Funds 
($)</t>
  </si>
  <si>
    <t>Local/Other Funds
(source)</t>
  </si>
  <si>
    <t>Cash Match 
($)</t>
  </si>
  <si>
    <t>Cash Match
(source)</t>
  </si>
  <si>
    <t>In-Kind Match 
($)</t>
  </si>
  <si>
    <t>In-Kind Match
(source)</t>
  </si>
  <si>
    <t>Cost Per Mile</t>
  </si>
  <si>
    <t>Cost Per Passing</t>
  </si>
  <si>
    <t>TOTAL FUNDING (Should Match Projected Costs)</t>
  </si>
  <si>
    <t>Project Design</t>
  </si>
  <si>
    <t>Engineering Costs</t>
  </si>
  <si>
    <t>Sub-Total</t>
  </si>
  <si>
    <t xml:space="preserve"> </t>
  </si>
  <si>
    <t>Remodel</t>
  </si>
  <si>
    <t>New Acquisition</t>
  </si>
  <si>
    <t>Safety and Reliability</t>
  </si>
  <si>
    <t>Aerial Construction</t>
  </si>
  <si>
    <t>Underground Construction</t>
  </si>
  <si>
    <t>Electronics</t>
  </si>
  <si>
    <t>Transport/Backhaul</t>
  </si>
  <si>
    <t>Infrastructure</t>
  </si>
  <si>
    <t>Strand</t>
  </si>
  <si>
    <t>Fiber</t>
  </si>
  <si>
    <t>Coax</t>
  </si>
  <si>
    <r>
      <t xml:space="preserve">OSP Material </t>
    </r>
    <r>
      <rPr>
        <b/>
        <i/>
        <sz val="10"/>
        <color rgb="FF000000"/>
        <rFont val="Calibri"/>
        <family val="2"/>
        <scheme val="minor"/>
      </rPr>
      <t>(FDH Cabinets/Taps/Splitters/Antennas/ETC)</t>
    </r>
  </si>
  <si>
    <t>Other</t>
  </si>
  <si>
    <t>Drop Material (Coax/Fiber/Antenna)</t>
  </si>
  <si>
    <t>Inhouse Labor</t>
  </si>
  <si>
    <t xml:space="preserve">     Central Office/Head End</t>
  </si>
  <si>
    <t xml:space="preserve">     Outside Plant</t>
  </si>
  <si>
    <t xml:space="preserve">     Fiber Splicing</t>
  </si>
  <si>
    <t xml:space="preserve">     Subscriber</t>
  </si>
  <si>
    <t>Contractor Labor</t>
  </si>
  <si>
    <t>Grand Totals</t>
  </si>
  <si>
    <t>Category</t>
  </si>
  <si>
    <t>Materials</t>
  </si>
  <si>
    <t>Description</t>
  </si>
  <si>
    <t>Manufacturer</t>
  </si>
  <si>
    <t>QTY/Hours</t>
  </si>
  <si>
    <t>Unit Costs</t>
  </si>
  <si>
    <t>Total Cost</t>
  </si>
  <si>
    <t>Real Estate</t>
  </si>
  <si>
    <t>Concrete Buildings</t>
  </si>
  <si>
    <t>Remodeling Costs</t>
  </si>
  <si>
    <t>Fencing</t>
  </si>
  <si>
    <t>DC Power Plant</t>
  </si>
  <si>
    <t>Generator</t>
  </si>
  <si>
    <t>Propane Tank</t>
  </si>
  <si>
    <t>Driveway/Parking Lot</t>
  </si>
  <si>
    <t>Outside Plant Aerial</t>
  </si>
  <si>
    <t>Strand w/ pole hardware</t>
  </si>
  <si>
    <t>Lashing Wire</t>
  </si>
  <si>
    <t>Down Guys</t>
  </si>
  <si>
    <t>Anchors</t>
  </si>
  <si>
    <t>Terminals (MST)</t>
  </si>
  <si>
    <t>12 Port</t>
  </si>
  <si>
    <t>8 Port</t>
  </si>
  <si>
    <t>4 Port</t>
  </si>
  <si>
    <t>Splice Cases</t>
  </si>
  <si>
    <t>Slack Loops</t>
  </si>
  <si>
    <t>Fiber Optic Cable</t>
  </si>
  <si>
    <t>288 Count</t>
  </si>
  <si>
    <t>144 Count</t>
  </si>
  <si>
    <t>120 Count</t>
  </si>
  <si>
    <t>96 Count</t>
  </si>
  <si>
    <t>72 Count</t>
  </si>
  <si>
    <t>48 Count</t>
  </si>
  <si>
    <t>24 Count</t>
  </si>
  <si>
    <t>12 Count</t>
  </si>
  <si>
    <t>FDH Cabinets</t>
  </si>
  <si>
    <t>Trunk Amp</t>
  </si>
  <si>
    <t>Line Extender</t>
  </si>
  <si>
    <t>8 Port Tap</t>
  </si>
  <si>
    <t>4 Port Tap</t>
  </si>
  <si>
    <t>2 Port Tap</t>
  </si>
  <si>
    <t>Outside Plant Underground</t>
  </si>
  <si>
    <t>Conduit</t>
  </si>
  <si>
    <t>Vaults</t>
  </si>
  <si>
    <t>Manholes</t>
  </si>
  <si>
    <t>Hand Holes</t>
  </si>
  <si>
    <t xml:space="preserve">Subscriber </t>
  </si>
  <si>
    <t>Fiber drops</t>
  </si>
  <si>
    <t>Coaxial Drops</t>
  </si>
  <si>
    <t>Service Drop Poles</t>
  </si>
  <si>
    <t>NID  (Demark &amp; Testing Point)</t>
  </si>
  <si>
    <t>ONT – Optical Network Terminal</t>
  </si>
  <si>
    <t>Wi-Fi Device</t>
  </si>
  <si>
    <t>Labor</t>
  </si>
  <si>
    <t>Fiber Splicing</t>
  </si>
  <si>
    <t>Flaggers</t>
  </si>
  <si>
    <t>Police Detail</t>
  </si>
  <si>
    <t>Permitting</t>
  </si>
  <si>
    <t>Railroad Permitting</t>
  </si>
  <si>
    <t>Underground Permitting</t>
  </si>
  <si>
    <t>Pole License</t>
  </si>
  <si>
    <t>Make Ready</t>
  </si>
  <si>
    <t>Percent of Requested Funds</t>
  </si>
  <si>
    <t>Percent of Total Other Funding</t>
  </si>
  <si>
    <t>TOTAL Percent of ALL Funding</t>
  </si>
  <si>
    <t>Please provide cost estimates using this budget template. Insert or remove cost categories as needed. Use the BOM tab to aide in the estimation process.</t>
  </si>
  <si>
    <t>Please use the area below to estimate costs. Examples have been provided. Add or remove material/labor costs as needed.</t>
  </si>
  <si>
    <t xml:space="preserve">
                                    BILL OF MATERIALS ESTIMATE</t>
  </si>
  <si>
    <t>Construction-related Engineering/Re-engineering</t>
  </si>
  <si>
    <t>Project Management</t>
  </si>
  <si>
    <t>Network testing, validation</t>
  </si>
  <si>
    <t>Data Gathering</t>
  </si>
  <si>
    <t>Feasibility Studies</t>
  </si>
  <si>
    <t>Engineering Design</t>
  </si>
  <si>
    <t>Environmental/Historical/Cultural Reviews</t>
  </si>
  <si>
    <t>Minimum Matching Funds Required</t>
  </si>
  <si>
    <t>The resulting minimum required applicant match will be highlighted in green.</t>
  </si>
  <si>
    <t>Enter total project cost and number of locations passed in yellow highlighted cells.</t>
  </si>
  <si>
    <t>1.  To calculate applicant match for a project, use calcuation tool in "applicant_match" worksheet.</t>
  </si>
  <si>
    <t>Minimum Required Applicant Match Calculator Instructions</t>
  </si>
  <si>
    <t>&gt;&gt;&gt; Calculated Applicant match</t>
  </si>
  <si>
    <t>Use this amount as the as the minimum required applicant match.</t>
  </si>
  <si>
    <t>Calculated Applicant Match %</t>
  </si>
  <si>
    <t>Step C</t>
  </si>
  <si>
    <t xml:space="preserve">Calculated Project's Cost Per Location Passed Amount </t>
  </si>
  <si>
    <t>&lt;&lt;&lt; Applicant input</t>
  </si>
  <si>
    <t>Enter number of locations passed</t>
  </si>
  <si>
    <t>Step B</t>
  </si>
  <si>
    <t>Enter Total Project Cost</t>
  </si>
  <si>
    <t>Step A</t>
  </si>
  <si>
    <t>Values</t>
  </si>
  <si>
    <t>Action</t>
  </si>
  <si>
    <t>Calculation Steps</t>
  </si>
  <si>
    <t xml:space="preserve">Determine Applicant Match Value </t>
  </si>
  <si>
    <t>Use calculated applicant match value found in cell F18 (highlighted in green) for the project.</t>
  </si>
  <si>
    <t>Input total number of locations passed for the project in cell F14 (highlighted in yellow)</t>
  </si>
  <si>
    <t>Input total project cost in cell F13 (highlighted in yellow).</t>
  </si>
  <si>
    <t>Step</t>
  </si>
  <si>
    <t>Applicant Instructions for Use</t>
  </si>
  <si>
    <t>&gt;&gt;&gt;&gt;&gt; modified formula in L15 to account for sites with greater than $20,000 cost per location passed.  This formula has to be used to render the table useful across all cost per location types.</t>
  </si>
  <si>
    <t>&gt;&gt;&gt;&gt; this is a valid number when cost per location passed is $20,000 or less.</t>
  </si>
  <si>
    <t>&gt;&gt;&gt;&gt; applicant match percentage less than $750</t>
  </si>
  <si>
    <t>AMP&lt;750</t>
  </si>
  <si>
    <t>&gt;&gt;&gt;&gt; applicant match percentance</t>
  </si>
  <si>
    <t>AMP</t>
  </si>
  <si>
    <t>Value</t>
  </si>
  <si>
    <t>4.  I need to be able to do this for any number witin the range of numbers inside of column D.</t>
  </si>
  <si>
    <t>3.  Then render a 40% value back to me.</t>
  </si>
  <si>
    <t>2.  I need to be able to show that it matches to the $2,000 row, and then associate it with the 40.0% value.</t>
  </si>
  <si>
    <t>1.  I want to match $1,734.   It's in between $1,500 and $2,000.</t>
  </si>
  <si>
    <t xml:space="preserve">Example:   </t>
  </si>
  <si>
    <t>I want to be able match a specific number to a range of numbers and then pick the Applicant Match % associated with the # in column D.</t>
  </si>
  <si>
    <t>Applicant Portion</t>
  </si>
  <si>
    <t>KOBD Portion</t>
  </si>
  <si>
    <t>KOBD Investment</t>
  </si>
  <si>
    <t>Applicant Match Percentage</t>
  </si>
  <si>
    <t>Less Than Or Equal To Cost Per Location Passed</t>
  </si>
  <si>
    <t>Sliding Scale Match Table</t>
  </si>
  <si>
    <t>Subscriber</t>
  </si>
  <si>
    <t>1) Pre-Project Development Costs</t>
  </si>
  <si>
    <t>2) Project Management, Testing, Validation</t>
  </si>
  <si>
    <t>Pre-Project Development Costs (Not to Exceed)</t>
  </si>
  <si>
    <t>Network Architecture and Engineering</t>
  </si>
  <si>
    <t>Network Design</t>
  </si>
  <si>
    <t>Testing</t>
  </si>
  <si>
    <t>Survey Fees</t>
  </si>
  <si>
    <t>Zoning Fees</t>
  </si>
  <si>
    <t>Right of Way</t>
  </si>
  <si>
    <t>Site Purchase/Lease</t>
  </si>
  <si>
    <t>Environmental Services</t>
  </si>
  <si>
    <t>Legal Fees</t>
  </si>
  <si>
    <t>Raw Materials</t>
  </si>
  <si>
    <t>Tower</t>
  </si>
  <si>
    <t>Network Electronics</t>
  </si>
  <si>
    <t>Operations Equipment</t>
  </si>
  <si>
    <t>Customer Premise Equipment</t>
  </si>
  <si>
    <t>Network Construction Equipment</t>
  </si>
  <si>
    <t>Network Construction Materials</t>
  </si>
  <si>
    <t>Construction Management/Oversight</t>
  </si>
  <si>
    <t>Permits</t>
  </si>
  <si>
    <t>CO/Headend Equipment</t>
  </si>
  <si>
    <t>Strand/Fiber/Coax</t>
  </si>
  <si>
    <t>OSP Material</t>
  </si>
  <si>
    <t>In House Labor</t>
  </si>
  <si>
    <t>Vendor Labor</t>
  </si>
  <si>
    <t>Wireless Budget Details</t>
  </si>
  <si>
    <t>Fiber Budget Details</t>
  </si>
  <si>
    <r>
      <t xml:space="preserve">3) Design/Engineering </t>
    </r>
    <r>
      <rPr>
        <i/>
        <sz val="12"/>
        <color rgb="FF000000"/>
        <rFont val="Calibri"/>
        <family val="2"/>
        <scheme val="minor"/>
      </rPr>
      <t>(Wireless Only)</t>
    </r>
  </si>
  <si>
    <r>
      <t xml:space="preserve">4) Site Purchase/Leasing </t>
    </r>
    <r>
      <rPr>
        <i/>
        <sz val="12"/>
        <color rgb="FF000000"/>
        <rFont val="Calibri"/>
        <family val="2"/>
        <scheme val="minor"/>
      </rPr>
      <t>(Wireless Only)</t>
    </r>
  </si>
  <si>
    <r>
      <t xml:space="preserve">5) Equipment/Material </t>
    </r>
    <r>
      <rPr>
        <i/>
        <sz val="12"/>
        <color rgb="FF000000"/>
        <rFont val="Calibri"/>
        <family val="2"/>
        <scheme val="minor"/>
      </rPr>
      <t>(Wireless Only)</t>
    </r>
  </si>
  <si>
    <r>
      <t xml:space="preserve">6) Construction </t>
    </r>
    <r>
      <rPr>
        <i/>
        <sz val="12"/>
        <color rgb="FF000000"/>
        <rFont val="Calibri"/>
        <family val="2"/>
        <scheme val="minor"/>
      </rPr>
      <t>(Wireless Only)</t>
    </r>
  </si>
  <si>
    <r>
      <t xml:space="preserve">7) Backhaul </t>
    </r>
    <r>
      <rPr>
        <i/>
        <sz val="12"/>
        <color rgb="FF000000"/>
        <rFont val="Calibri"/>
        <family val="2"/>
        <scheme val="minor"/>
      </rPr>
      <t>(exclude pre-existing backhaul) (Wireless Only)</t>
    </r>
  </si>
  <si>
    <r>
      <t xml:space="preserve">8) Additional Labor </t>
    </r>
    <r>
      <rPr>
        <i/>
        <sz val="12"/>
        <color rgb="FF000000"/>
        <rFont val="Calibri"/>
        <family val="2"/>
        <scheme val="minor"/>
      </rPr>
      <t>(Wireless Only)</t>
    </r>
  </si>
  <si>
    <r>
      <t xml:space="preserve">9) Make Ready </t>
    </r>
    <r>
      <rPr>
        <i/>
        <sz val="12"/>
        <color rgb="FF000000"/>
        <rFont val="Calibri"/>
        <family val="2"/>
        <scheme val="minor"/>
      </rPr>
      <t>(Fiber Only)</t>
    </r>
  </si>
  <si>
    <r>
      <t xml:space="preserve">10) Real Estate </t>
    </r>
    <r>
      <rPr>
        <i/>
        <sz val="12"/>
        <color rgb="FF000000"/>
        <rFont val="Calibri"/>
        <family val="2"/>
        <scheme val="minor"/>
      </rPr>
      <t>(Fiber Only)</t>
    </r>
  </si>
  <si>
    <r>
      <t xml:space="preserve">11) Construction </t>
    </r>
    <r>
      <rPr>
        <i/>
        <sz val="12"/>
        <color rgb="FF000000"/>
        <rFont val="Calibri"/>
        <family val="2"/>
        <scheme val="minor"/>
      </rPr>
      <t>(Fiber Only)</t>
    </r>
  </si>
  <si>
    <r>
      <t>12) Central Office/Head End Equipment</t>
    </r>
    <r>
      <rPr>
        <i/>
        <sz val="12"/>
        <color rgb="FF000000"/>
        <rFont val="Calibri"/>
        <family val="2"/>
        <scheme val="minor"/>
      </rPr>
      <t xml:space="preserve"> (Fiber Only)</t>
    </r>
  </si>
  <si>
    <r>
      <t>13) Material</t>
    </r>
    <r>
      <rPr>
        <i/>
        <sz val="12"/>
        <color rgb="FF000000"/>
        <rFont val="Calibri"/>
        <family val="2"/>
        <scheme val="minor"/>
      </rPr>
      <t xml:space="preserve"> (Fiber Only)</t>
    </r>
  </si>
  <si>
    <r>
      <t>14) Subscriber Equipment</t>
    </r>
    <r>
      <rPr>
        <i/>
        <sz val="12"/>
        <color rgb="FF000000"/>
        <rFont val="Calibri"/>
        <family val="2"/>
        <scheme val="minor"/>
      </rPr>
      <t xml:space="preserve"> (Fiber Only)</t>
    </r>
  </si>
  <si>
    <r>
      <t xml:space="preserve">15) Labor </t>
    </r>
    <r>
      <rPr>
        <i/>
        <sz val="12"/>
        <color rgb="FF000000"/>
        <rFont val="Calibri"/>
        <family val="2"/>
        <scheme val="minor"/>
      </rPr>
      <t>(Fiber Only)</t>
    </r>
  </si>
  <si>
    <r>
      <t>15a. Inhouse Labor</t>
    </r>
    <r>
      <rPr>
        <i/>
        <sz val="12"/>
        <color rgb="FF000000"/>
        <rFont val="Calibri"/>
        <family val="2"/>
        <scheme val="minor"/>
      </rPr>
      <t xml:space="preserve"> (Fiber Only)</t>
    </r>
  </si>
  <si>
    <r>
      <t xml:space="preserve">15b. Contractor Labor </t>
    </r>
    <r>
      <rPr>
        <i/>
        <sz val="12"/>
        <color rgb="FF000000"/>
        <rFont val="Calibri"/>
        <family val="2"/>
        <scheme val="minor"/>
      </rPr>
      <t>(Fiber Only)</t>
    </r>
  </si>
  <si>
    <t>Wireless Budget Total</t>
  </si>
  <si>
    <t>Fiber Budget Totals</t>
  </si>
  <si>
    <t>Combined Costs (Wireless and Fiber)</t>
  </si>
  <si>
    <t>Combined Costs (Wireless and Fiber) Totals</t>
  </si>
  <si>
    <t>This cell's value should not exceed 5% of the total project budget.  If the cell background is red, the amount must be modified.  If cell background is green, the amount is within the 5% of the total project budget.</t>
  </si>
  <si>
    <t xml:space="preserve">
PROJECT HYBRID (Fiber &amp; Wireless) BUDGET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</si>
</sst>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0.000%"/>
  </numFmts>
  <fonts count="3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56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333333"/>
      <name val="Verdana"/>
      <family val="2"/>
    </font>
    <font>
      <b/>
      <sz val="11"/>
      <color rgb="FF000000"/>
      <name val="Calibri"/>
      <family val="2"/>
    </font>
    <font>
      <b/>
      <i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-0.249977111117893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5" tint="-0.499984740745262"/>
      </left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377"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" vertical="center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4" borderId="39" xfId="0" applyFont="1" applyFill="1" applyBorder="1" applyAlignment="1">
      <alignment horizontal="center" vertical="center" wrapText="1"/>
    </xf>
    <xf numFmtId="0" fontId="0" fillId="0" borderId="21" xfId="0" applyBorder="1"/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27" xfId="0" applyBorder="1" applyAlignment="1">
      <alignment horizontal="left" indent="1"/>
    </xf>
    <xf numFmtId="0" fontId="0" fillId="0" borderId="27" xfId="0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0" fillId="0" borderId="27" xfId="0" applyBorder="1" applyAlignment="1">
      <alignment horizontal="left"/>
    </xf>
    <xf numFmtId="164" fontId="2" fillId="0" borderId="27" xfId="0" applyNumberFormat="1" applyFont="1" applyBorder="1" applyAlignment="1">
      <alignment horizontal="right"/>
    </xf>
    <xf numFmtId="0" fontId="0" fillId="0" borderId="27" xfId="0" applyBorder="1"/>
    <xf numFmtId="0" fontId="0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3" xfId="0" applyFont="1" applyBorder="1"/>
    <xf numFmtId="0" fontId="9" fillId="0" borderId="11" xfId="0" applyFont="1" applyBorder="1" applyAlignment="1">
      <alignment horizontal="left" vertical="center" wrapText="1"/>
    </xf>
    <xf numFmtId="166" fontId="0" fillId="8" borderId="67" xfId="2" applyNumberFormat="1" applyFont="1" applyFill="1" applyBorder="1" applyProtection="1">
      <protection locked="0"/>
    </xf>
    <xf numFmtId="165" fontId="0" fillId="8" borderId="67" xfId="3" applyNumberFormat="1" applyFont="1" applyFill="1" applyBorder="1" applyProtection="1">
      <protection locked="0"/>
    </xf>
    <xf numFmtId="167" fontId="0" fillId="0" borderId="0" xfId="1" applyNumberFormat="1" applyFont="1" applyProtection="1"/>
    <xf numFmtId="165" fontId="20" fillId="0" borderId="65" xfId="3" applyNumberFormat="1" applyFont="1" applyFill="1" applyBorder="1" applyProtection="1"/>
    <xf numFmtId="44" fontId="20" fillId="0" borderId="66" xfId="3" applyFont="1" applyFill="1" applyBorder="1" applyProtection="1"/>
    <xf numFmtId="165" fontId="20" fillId="0" borderId="41" xfId="3" applyNumberFormat="1" applyFont="1" applyFill="1" applyBorder="1" applyProtection="1"/>
    <xf numFmtId="44" fontId="20" fillId="0" borderId="68" xfId="3" applyFont="1" applyFill="1" applyBorder="1" applyProtection="1"/>
    <xf numFmtId="44" fontId="0" fillId="0" borderId="14" xfId="3" applyFont="1" applyBorder="1" applyProtection="1"/>
    <xf numFmtId="0" fontId="12" fillId="0" borderId="6" xfId="0" applyFont="1" applyBorder="1" applyAlignment="1">
      <alignment horizontal="left" vertical="center" indent="2"/>
    </xf>
    <xf numFmtId="0" fontId="12" fillId="0" borderId="16" xfId="0" applyFont="1" applyBorder="1" applyAlignment="1">
      <alignment horizontal="left" vertical="center" indent="2"/>
    </xf>
    <xf numFmtId="0" fontId="12" fillId="0" borderId="24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2"/>
    </xf>
    <xf numFmtId="0" fontId="12" fillId="0" borderId="7" xfId="0" applyFont="1" applyBorder="1" applyAlignment="1">
      <alignment horizontal="left" vertical="center" indent="3"/>
    </xf>
    <xf numFmtId="0" fontId="12" fillId="0" borderId="33" xfId="0" applyFont="1" applyBorder="1" applyAlignment="1">
      <alignment horizontal="left" vertical="center" indent="3"/>
    </xf>
    <xf numFmtId="0" fontId="12" fillId="0" borderId="16" xfId="0" applyFont="1" applyBorder="1" applyAlignment="1">
      <alignment horizontal="left" vertical="center" indent="3"/>
    </xf>
    <xf numFmtId="44" fontId="9" fillId="0" borderId="9" xfId="3" applyFont="1" applyFill="1" applyBorder="1" applyAlignment="1">
      <alignment horizontal="center" vertical="center" wrapText="1"/>
    </xf>
    <xf numFmtId="0" fontId="19" fillId="0" borderId="0" xfId="0" applyFont="1" applyBorder="1"/>
    <xf numFmtId="0" fontId="0" fillId="0" borderId="36" xfId="0" applyBorder="1"/>
    <xf numFmtId="0" fontId="25" fillId="0" borderId="0" xfId="0" applyFont="1"/>
    <xf numFmtId="0" fontId="26" fillId="0" borderId="0" xfId="0" applyFont="1"/>
    <xf numFmtId="0" fontId="1" fillId="23" borderId="21" xfId="0" applyFont="1" applyFill="1" applyBorder="1" applyAlignment="1">
      <alignment vertical="center"/>
    </xf>
    <xf numFmtId="8" fontId="1" fillId="2" borderId="0" xfId="0" applyNumberFormat="1" applyFont="1" applyFill="1" applyAlignment="1">
      <alignment vertical="center"/>
    </xf>
    <xf numFmtId="0" fontId="1" fillId="21" borderId="21" xfId="0" applyFont="1" applyFill="1" applyBorder="1" applyAlignment="1">
      <alignment vertical="center"/>
    </xf>
    <xf numFmtId="0" fontId="23" fillId="20" borderId="21" xfId="0" applyFont="1" applyFill="1" applyBorder="1" applyAlignment="1">
      <alignment vertical="center"/>
    </xf>
    <xf numFmtId="0" fontId="12" fillId="0" borderId="27" xfId="0" applyFont="1" applyBorder="1" applyAlignment="1">
      <alignment horizontal="left" vertical="center" indent="2"/>
    </xf>
    <xf numFmtId="0" fontId="27" fillId="0" borderId="19" xfId="0" applyFont="1" applyBorder="1"/>
    <xf numFmtId="0" fontId="29" fillId="0" borderId="0" xfId="0" applyFont="1"/>
    <xf numFmtId="0" fontId="30" fillId="0" borderId="0" xfId="0" applyFont="1"/>
    <xf numFmtId="0" fontId="12" fillId="0" borderId="93" xfId="0" applyFont="1" applyBorder="1" applyAlignment="1">
      <alignment horizontal="left" vertical="center" indent="2"/>
    </xf>
    <xf numFmtId="0" fontId="24" fillId="24" borderId="92" xfId="0" applyFont="1" applyFill="1" applyBorder="1"/>
    <xf numFmtId="0" fontId="24" fillId="20" borderId="94" xfId="0" applyFont="1" applyFill="1" applyBorder="1"/>
    <xf numFmtId="0" fontId="24" fillId="22" borderId="95" xfId="0" applyFont="1" applyFill="1" applyBorder="1"/>
    <xf numFmtId="0" fontId="1" fillId="2" borderId="32" xfId="0" applyFont="1" applyFill="1" applyBorder="1" applyAlignment="1">
      <alignment horizontal="left" vertical="center" indent="2"/>
    </xf>
    <xf numFmtId="0" fontId="0" fillId="0" borderId="0" xfId="0" applyProtection="1"/>
    <xf numFmtId="0" fontId="22" fillId="18" borderId="71" xfId="0" applyFont="1" applyFill="1" applyBorder="1" applyAlignment="1" applyProtection="1">
      <alignment horizontal="center" wrapText="1"/>
    </xf>
    <xf numFmtId="0" fontId="22" fillId="18" borderId="69" xfId="0" applyFont="1" applyFill="1" applyBorder="1" applyAlignment="1" applyProtection="1">
      <alignment horizontal="center" wrapText="1"/>
    </xf>
    <xf numFmtId="0" fontId="22" fillId="18" borderId="76" xfId="0" applyFont="1" applyFill="1" applyBorder="1" applyAlignment="1" applyProtection="1">
      <alignment horizontal="center" wrapText="1"/>
    </xf>
    <xf numFmtId="0" fontId="22" fillId="18" borderId="70" xfId="0" applyFont="1" applyFill="1" applyBorder="1" applyAlignment="1" applyProtection="1">
      <alignment horizontal="center" wrapText="1"/>
    </xf>
    <xf numFmtId="167" fontId="20" fillId="0" borderId="67" xfId="0" applyNumberFormat="1" applyFont="1" applyBorder="1" applyProtection="1"/>
    <xf numFmtId="167" fontId="20" fillId="0" borderId="72" xfId="0" applyNumberFormat="1" applyFont="1" applyBorder="1" applyProtection="1"/>
    <xf numFmtId="165" fontId="20" fillId="0" borderId="67" xfId="0" applyNumberFormat="1" applyFont="1" applyBorder="1" applyProtection="1"/>
    <xf numFmtId="0" fontId="22" fillId="18" borderId="0" xfId="0" applyFont="1" applyFill="1" applyAlignment="1" applyProtection="1">
      <alignment horizontal="left"/>
    </xf>
    <xf numFmtId="167" fontId="0" fillId="0" borderId="0" xfId="0" applyNumberFormat="1" applyProtection="1"/>
    <xf numFmtId="168" fontId="0" fillId="0" borderId="0" xfId="0" applyNumberFormat="1" applyProtection="1"/>
    <xf numFmtId="0" fontId="0" fillId="0" borderId="43" xfId="0" applyBorder="1" applyProtection="1"/>
    <xf numFmtId="0" fontId="0" fillId="0" borderId="75" xfId="0" applyBorder="1" applyProtection="1"/>
    <xf numFmtId="10" fontId="0" fillId="0" borderId="37" xfId="0" applyNumberFormat="1" applyBorder="1" applyProtection="1"/>
    <xf numFmtId="0" fontId="0" fillId="0" borderId="74" xfId="0" applyBorder="1" applyProtection="1"/>
    <xf numFmtId="10" fontId="0" fillId="0" borderId="73" xfId="0" applyNumberFormat="1" applyBorder="1" applyProtection="1"/>
    <xf numFmtId="0" fontId="0" fillId="8" borderId="0" xfId="0" applyFill="1" applyProtection="1"/>
    <xf numFmtId="167" fontId="0" fillId="8" borderId="37" xfId="0" applyNumberFormat="1" applyFill="1" applyBorder="1" applyProtection="1"/>
    <xf numFmtId="0" fontId="21" fillId="0" borderId="0" xfId="0" applyFont="1" applyProtection="1"/>
    <xf numFmtId="0" fontId="0" fillId="0" borderId="0" xfId="0" quotePrefix="1" applyProtection="1"/>
    <xf numFmtId="10" fontId="0" fillId="0" borderId="0" xfId="0" applyNumberFormat="1" applyProtection="1"/>
    <xf numFmtId="165" fontId="20" fillId="0" borderId="64" xfId="0" applyNumberFormat="1" applyFont="1" applyBorder="1" applyProtection="1"/>
    <xf numFmtId="0" fontId="2" fillId="15" borderId="68" xfId="0" applyFont="1" applyFill="1" applyBorder="1" applyAlignment="1" applyProtection="1">
      <alignment horizontal="center"/>
    </xf>
    <xf numFmtId="0" fontId="2" fillId="15" borderId="67" xfId="0" applyFont="1" applyFill="1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67" xfId="0" applyBorder="1" applyProtection="1"/>
    <xf numFmtId="0" fontId="0" fillId="0" borderId="66" xfId="0" applyBorder="1" applyAlignment="1" applyProtection="1">
      <alignment horizontal="center"/>
    </xf>
    <xf numFmtId="0" fontId="0" fillId="0" borderId="64" xfId="0" applyBorder="1" applyAlignment="1" applyProtection="1">
      <alignment wrapText="1"/>
    </xf>
    <xf numFmtId="0" fontId="2" fillId="15" borderId="41" xfId="0" applyFont="1" applyFill="1" applyBorder="1" applyAlignment="1" applyProtection="1">
      <alignment horizontal="center"/>
    </xf>
    <xf numFmtId="0" fontId="0" fillId="0" borderId="41" xfId="0" applyBorder="1" applyProtection="1"/>
    <xf numFmtId="165" fontId="0" fillId="0" borderId="67" xfId="3" applyNumberFormat="1" applyFont="1" applyBorder="1" applyProtection="1"/>
    <xf numFmtId="10" fontId="0" fillId="0" borderId="67" xfId="0" applyNumberFormat="1" applyBorder="1" applyProtection="1"/>
    <xf numFmtId="0" fontId="2" fillId="0" borderId="65" xfId="0" applyFont="1" applyBorder="1" applyAlignment="1" applyProtection="1">
      <alignment wrapText="1"/>
    </xf>
    <xf numFmtId="165" fontId="2" fillId="16" borderId="64" xfId="3" applyNumberFormat="1" applyFont="1" applyFill="1" applyBorder="1" applyProtection="1"/>
    <xf numFmtId="0" fontId="2" fillId="15" borderId="63" xfId="0" applyFont="1" applyFill="1" applyBorder="1" applyProtection="1"/>
    <xf numFmtId="0" fontId="0" fillId="15" borderId="62" xfId="0" applyFill="1" applyBorder="1" applyProtection="1"/>
    <xf numFmtId="0" fontId="0" fillId="15" borderId="61" xfId="0" applyFill="1" applyBorder="1" applyProtection="1"/>
    <xf numFmtId="0" fontId="0" fillId="15" borderId="60" xfId="0" applyFill="1" applyBorder="1" applyProtection="1"/>
    <xf numFmtId="0" fontId="0" fillId="15" borderId="0" xfId="0" applyFill="1" applyProtection="1"/>
    <xf numFmtId="0" fontId="0" fillId="15" borderId="59" xfId="0" applyFill="1" applyBorder="1" applyProtection="1"/>
    <xf numFmtId="0" fontId="0" fillId="15" borderId="58" xfId="0" applyFill="1" applyBorder="1" applyProtection="1"/>
    <xf numFmtId="0" fontId="0" fillId="15" borderId="57" xfId="0" applyFill="1" applyBorder="1" applyProtection="1"/>
    <xf numFmtId="0" fontId="0" fillId="15" borderId="56" xfId="0" applyFill="1" applyBorder="1" applyProtection="1"/>
    <xf numFmtId="0" fontId="2" fillId="2" borderId="0" xfId="0" applyFont="1" applyFill="1" applyAlignment="1">
      <alignment horizontal="center" vertical="center"/>
    </xf>
    <xf numFmtId="44" fontId="1" fillId="2" borderId="0" xfId="3" applyFont="1" applyFill="1" applyAlignment="1">
      <alignment vertical="center"/>
    </xf>
    <xf numFmtId="44" fontId="12" fillId="10" borderId="22" xfId="3" applyFont="1" applyFill="1" applyBorder="1" applyAlignment="1">
      <alignment vertical="center"/>
    </xf>
    <xf numFmtId="44" fontId="2" fillId="2" borderId="0" xfId="3" applyFont="1" applyFill="1" applyAlignment="1">
      <alignment horizontal="left" vertical="center"/>
    </xf>
    <xf numFmtId="44" fontId="2" fillId="2" borderId="0" xfId="3" applyFont="1" applyFill="1" applyAlignment="1">
      <alignment horizontal="center" vertical="center"/>
    </xf>
    <xf numFmtId="44" fontId="1" fillId="0" borderId="89" xfId="3" applyFont="1" applyFill="1" applyBorder="1" applyAlignment="1">
      <alignment vertical="center"/>
    </xf>
    <xf numFmtId="44" fontId="12" fillId="4" borderId="89" xfId="3" applyFont="1" applyFill="1" applyBorder="1" applyAlignment="1">
      <alignment vertical="center"/>
    </xf>
    <xf numFmtId="44" fontId="24" fillId="24" borderId="92" xfId="3" applyFont="1" applyFill="1" applyBorder="1"/>
    <xf numFmtId="44" fontId="23" fillId="20" borderId="0" xfId="3" applyFont="1" applyFill="1" applyBorder="1" applyAlignment="1">
      <alignment vertical="center"/>
    </xf>
    <xf numFmtId="44" fontId="1" fillId="21" borderId="0" xfId="3" applyFont="1" applyFill="1" applyAlignment="1">
      <alignment vertical="center"/>
    </xf>
    <xf numFmtId="44" fontId="1" fillId="0" borderId="22" xfId="3" applyFont="1" applyBorder="1" applyAlignment="1">
      <alignment vertical="center"/>
    </xf>
    <xf numFmtId="44" fontId="12" fillId="4" borderId="22" xfId="3" applyFont="1" applyFill="1" applyBorder="1" applyAlignment="1">
      <alignment vertical="center"/>
    </xf>
    <xf numFmtId="44" fontId="1" fillId="0" borderId="90" xfId="3" applyFont="1" applyBorder="1" applyAlignment="1">
      <alignment vertical="center"/>
    </xf>
    <xf numFmtId="44" fontId="12" fillId="4" borderId="91" xfId="3" applyFont="1" applyFill="1" applyBorder="1" applyAlignment="1">
      <alignment vertical="center"/>
    </xf>
    <xf numFmtId="44" fontId="24" fillId="20" borderId="94" xfId="3" applyFont="1" applyFill="1" applyBorder="1"/>
    <xf numFmtId="0" fontId="23" fillId="22" borderId="21" xfId="0" applyFont="1" applyFill="1" applyBorder="1" applyAlignment="1">
      <alignment vertical="center"/>
    </xf>
    <xf numFmtId="0" fontId="1" fillId="7" borderId="21" xfId="0" applyFont="1" applyFill="1" applyBorder="1" applyAlignment="1"/>
    <xf numFmtId="0" fontId="6" fillId="2" borderId="31" xfId="0" applyFont="1" applyFill="1" applyBorder="1" applyAlignment="1"/>
    <xf numFmtId="44" fontId="23" fillId="22" borderId="0" xfId="3" applyFont="1" applyFill="1" applyBorder="1" applyAlignment="1">
      <alignment vertical="center"/>
    </xf>
    <xf numFmtId="44" fontId="1" fillId="7" borderId="0" xfId="3" applyFont="1" applyFill="1" applyBorder="1" applyAlignment="1"/>
    <xf numFmtId="44" fontId="1" fillId="0" borderId="22" xfId="3" applyFont="1" applyBorder="1" applyAlignment="1">
      <alignment horizontal="right" vertical="center"/>
    </xf>
    <xf numFmtId="44" fontId="1" fillId="2" borderId="10" xfId="3" applyFont="1" applyFill="1" applyBorder="1" applyAlignment="1">
      <alignment vertical="center"/>
    </xf>
    <xf numFmtId="44" fontId="6" fillId="2" borderId="29" xfId="3" applyFont="1" applyFill="1" applyBorder="1" applyAlignment="1"/>
    <xf numFmtId="44" fontId="6" fillId="2" borderId="0" xfId="3" applyFont="1" applyFill="1" applyBorder="1" applyAlignment="1"/>
    <xf numFmtId="44" fontId="24" fillId="22" borderId="95" xfId="3" applyFont="1" applyFill="1" applyBorder="1"/>
    <xf numFmtId="44" fontId="27" fillId="0" borderId="23" xfId="3" applyFont="1" applyBorder="1"/>
    <xf numFmtId="44" fontId="27" fillId="4" borderId="19" xfId="3" applyFont="1" applyFill="1" applyBorder="1"/>
    <xf numFmtId="10" fontId="8" fillId="0" borderId="9" xfId="1" applyNumberFormat="1" applyFont="1" applyBorder="1" applyAlignment="1">
      <alignment horizontal="center" vertical="center" wrapText="1"/>
    </xf>
    <xf numFmtId="10" fontId="1" fillId="4" borderId="39" xfId="1" applyNumberFormat="1" applyFont="1" applyFill="1" applyBorder="1" applyAlignment="1">
      <alignment horizontal="center" vertical="center" wrapText="1"/>
    </xf>
    <xf numFmtId="10" fontId="1" fillId="23" borderId="0" xfId="1" applyNumberFormat="1" applyFont="1" applyFill="1" applyAlignment="1">
      <alignment vertical="center"/>
    </xf>
    <xf numFmtId="10" fontId="12" fillId="10" borderId="22" xfId="1" applyNumberFormat="1" applyFont="1" applyFill="1" applyBorder="1" applyAlignment="1">
      <alignment horizontal="center" vertical="center"/>
    </xf>
    <xf numFmtId="10" fontId="12" fillId="4" borderId="89" xfId="1" applyNumberFormat="1" applyFont="1" applyFill="1" applyBorder="1" applyAlignment="1">
      <alignment horizontal="center" vertical="center"/>
    </xf>
    <xf numFmtId="10" fontId="23" fillId="24" borderId="92" xfId="1" applyNumberFormat="1" applyFont="1" applyFill="1" applyBorder="1" applyAlignment="1">
      <alignment horizontal="center" vertical="center"/>
    </xf>
    <xf numFmtId="10" fontId="23" fillId="20" borderId="0" xfId="1" applyNumberFormat="1" applyFont="1" applyFill="1" applyBorder="1" applyAlignment="1">
      <alignment vertical="center"/>
    </xf>
    <xf numFmtId="10" fontId="1" fillId="21" borderId="0" xfId="1" applyNumberFormat="1" applyFont="1" applyFill="1" applyAlignment="1">
      <alignment vertical="center"/>
    </xf>
    <xf numFmtId="10" fontId="12" fillId="4" borderId="22" xfId="1" applyNumberFormat="1" applyFont="1" applyFill="1" applyBorder="1" applyAlignment="1">
      <alignment horizontal="center" vertical="center"/>
    </xf>
    <xf numFmtId="10" fontId="23" fillId="20" borderId="94" xfId="1" applyNumberFormat="1" applyFont="1" applyFill="1" applyBorder="1" applyAlignment="1">
      <alignment horizontal="center" vertical="center"/>
    </xf>
    <xf numFmtId="10" fontId="23" fillId="22" borderId="0" xfId="1" applyNumberFormat="1" applyFont="1" applyFill="1" applyBorder="1" applyAlignment="1">
      <alignment vertical="center"/>
    </xf>
    <xf numFmtId="10" fontId="1" fillId="7" borderId="0" xfId="1" applyNumberFormat="1" applyFont="1" applyFill="1" applyBorder="1" applyAlignment="1"/>
    <xf numFmtId="10" fontId="1" fillId="2" borderId="10" xfId="1" applyNumberFormat="1" applyFont="1" applyFill="1" applyBorder="1" applyAlignment="1">
      <alignment vertical="center"/>
    </xf>
    <xf numFmtId="10" fontId="6" fillId="2" borderId="0" xfId="1" applyNumberFormat="1" applyFont="1" applyFill="1" applyBorder="1" applyAlignment="1"/>
    <xf numFmtId="10" fontId="23" fillId="22" borderId="95" xfId="1" applyNumberFormat="1" applyFont="1" applyFill="1" applyBorder="1" applyAlignment="1">
      <alignment horizontal="center" vertical="center"/>
    </xf>
    <xf numFmtId="10" fontId="28" fillId="4" borderId="23" xfId="1" applyNumberFormat="1" applyFont="1" applyFill="1" applyBorder="1" applyAlignment="1">
      <alignment horizontal="center" vertical="center"/>
    </xf>
    <xf numFmtId="10" fontId="6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44" fontId="1" fillId="2" borderId="97" xfId="3" applyFont="1" applyFill="1" applyBorder="1" applyAlignment="1">
      <alignment vertical="center"/>
    </xf>
    <xf numFmtId="44" fontId="8" fillId="0" borderId="9" xfId="3" applyFont="1" applyBorder="1" applyAlignment="1">
      <alignment horizontal="center" vertical="center" wrapText="1"/>
    </xf>
    <xf numFmtId="44" fontId="4" fillId="3" borderId="38" xfId="3" applyFont="1" applyFill="1" applyBorder="1" applyAlignment="1">
      <alignment horizontal="center" vertical="center" wrapText="1"/>
    </xf>
    <xf numFmtId="44" fontId="1" fillId="23" borderId="0" xfId="3" applyFont="1" applyFill="1" applyAlignment="1">
      <alignment vertical="center"/>
    </xf>
    <xf numFmtId="44" fontId="12" fillId="11" borderId="22" xfId="3" applyFont="1" applyFill="1" applyBorder="1" applyAlignment="1">
      <alignment vertical="center"/>
    </xf>
    <xf numFmtId="44" fontId="12" fillId="3" borderId="89" xfId="3" applyFont="1" applyFill="1" applyBorder="1" applyAlignment="1">
      <alignment vertical="center"/>
    </xf>
    <xf numFmtId="44" fontId="12" fillId="3" borderId="22" xfId="3" applyFont="1" applyFill="1" applyBorder="1" applyAlignment="1">
      <alignment vertical="center"/>
    </xf>
    <xf numFmtId="44" fontId="12" fillId="3" borderId="87" xfId="3" applyFont="1" applyFill="1" applyBorder="1" applyAlignment="1">
      <alignment horizontal="right" vertical="center"/>
    </xf>
    <xf numFmtId="44" fontId="12" fillId="3" borderId="22" xfId="3" applyFont="1" applyFill="1" applyBorder="1" applyAlignment="1">
      <alignment horizontal="right" vertical="center"/>
    </xf>
    <xf numFmtId="44" fontId="27" fillId="3" borderId="27" xfId="3" applyFont="1" applyFill="1" applyBorder="1"/>
    <xf numFmtId="44" fontId="6" fillId="0" borderId="0" xfId="3" applyFont="1"/>
    <xf numFmtId="44" fontId="0" fillId="0" borderId="0" xfId="3" applyFont="1"/>
    <xf numFmtId="49" fontId="8" fillId="0" borderId="9" xfId="0" applyNumberFormat="1" applyFont="1" applyBorder="1" applyAlignment="1">
      <alignment horizontal="center" vertical="center" wrapText="1"/>
    </xf>
    <xf numFmtId="49" fontId="4" fillId="3" borderId="38" xfId="0" applyNumberFormat="1" applyFont="1" applyFill="1" applyBorder="1" applyAlignment="1">
      <alignment horizontal="center" vertical="center" wrapText="1"/>
    </xf>
    <xf numFmtId="49" fontId="1" fillId="23" borderId="0" xfId="0" applyNumberFormat="1" applyFont="1" applyFill="1" applyAlignment="1">
      <alignment vertical="center"/>
    </xf>
    <xf numFmtId="49" fontId="12" fillId="11" borderId="22" xfId="0" applyNumberFormat="1" applyFont="1" applyFill="1" applyBorder="1" applyAlignment="1">
      <alignment vertical="center"/>
    </xf>
    <xf numFmtId="49" fontId="12" fillId="3" borderId="89" xfId="0" applyNumberFormat="1" applyFont="1" applyFill="1" applyBorder="1" applyAlignment="1">
      <alignment vertical="center"/>
    </xf>
    <xf numFmtId="49" fontId="24" fillId="24" borderId="92" xfId="0" applyNumberFormat="1" applyFont="1" applyFill="1" applyBorder="1"/>
    <xf numFmtId="49" fontId="23" fillId="20" borderId="0" xfId="0" applyNumberFormat="1" applyFont="1" applyFill="1" applyBorder="1" applyAlignment="1">
      <alignment vertical="center"/>
    </xf>
    <xf numFmtId="49" fontId="1" fillId="21" borderId="0" xfId="0" applyNumberFormat="1" applyFont="1" applyFill="1" applyAlignment="1">
      <alignment vertical="center"/>
    </xf>
    <xf numFmtId="49" fontId="12" fillId="3" borderId="22" xfId="0" applyNumberFormat="1" applyFont="1" applyFill="1" applyBorder="1" applyAlignment="1">
      <alignment vertical="center"/>
    </xf>
    <xf numFmtId="49" fontId="12" fillId="3" borderId="87" xfId="0" applyNumberFormat="1" applyFont="1" applyFill="1" applyBorder="1" applyAlignment="1">
      <alignment horizontal="right" vertical="center"/>
    </xf>
    <xf numFmtId="49" fontId="24" fillId="20" borderId="94" xfId="0" applyNumberFormat="1" applyFont="1" applyFill="1" applyBorder="1"/>
    <xf numFmtId="49" fontId="23" fillId="22" borderId="0" xfId="0" applyNumberFormat="1" applyFont="1" applyFill="1" applyBorder="1" applyAlignment="1">
      <alignment vertical="center"/>
    </xf>
    <xf numFmtId="49" fontId="1" fillId="7" borderId="0" xfId="0" applyNumberFormat="1" applyFont="1" applyFill="1" applyBorder="1" applyAlignment="1"/>
    <xf numFmtId="49" fontId="12" fillId="3" borderId="22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vertical="center"/>
    </xf>
    <xf numFmtId="49" fontId="6" fillId="2" borderId="29" xfId="0" applyNumberFormat="1" applyFont="1" applyFill="1" applyBorder="1" applyAlignment="1"/>
    <xf numFmtId="49" fontId="24" fillId="22" borderId="95" xfId="0" applyNumberFormat="1" applyFont="1" applyFill="1" applyBorder="1"/>
    <xf numFmtId="49" fontId="27" fillId="3" borderId="27" xfId="0" applyNumberFormat="1" applyFont="1" applyFill="1" applyBorder="1"/>
    <xf numFmtId="49" fontId="6" fillId="0" borderId="0" xfId="0" applyNumberFormat="1" applyFont="1"/>
    <xf numFmtId="49" fontId="0" fillId="0" borderId="0" xfId="0" applyNumberFormat="1"/>
    <xf numFmtId="49" fontId="4" fillId="3" borderId="40" xfId="0" applyNumberFormat="1" applyFont="1" applyFill="1" applyBorder="1" applyAlignment="1">
      <alignment horizontal="center" vertical="center" wrapText="1"/>
    </xf>
    <xf numFmtId="49" fontId="12" fillId="11" borderId="49" xfId="0" applyNumberFormat="1" applyFont="1" applyFill="1" applyBorder="1" applyAlignment="1">
      <alignment vertical="center"/>
    </xf>
    <xf numFmtId="49" fontId="12" fillId="3" borderId="75" xfId="0" applyNumberFormat="1" applyFont="1" applyFill="1" applyBorder="1" applyAlignment="1">
      <alignment vertical="center"/>
    </xf>
    <xf numFmtId="49" fontId="12" fillId="3" borderId="49" xfId="0" applyNumberFormat="1" applyFont="1" applyFill="1" applyBorder="1" applyAlignment="1">
      <alignment vertical="center"/>
    </xf>
    <xf numFmtId="49" fontId="12" fillId="3" borderId="49" xfId="0" applyNumberFormat="1" applyFont="1" applyFill="1" applyBorder="1" applyAlignment="1">
      <alignment horizontal="right" vertical="center"/>
    </xf>
    <xf numFmtId="49" fontId="12" fillId="3" borderId="82" xfId="0" applyNumberFormat="1" applyFont="1" applyFill="1" applyBorder="1" applyAlignment="1">
      <alignment vertical="center"/>
    </xf>
    <xf numFmtId="49" fontId="24" fillId="22" borderId="96" xfId="0" applyNumberFormat="1" applyFont="1" applyFill="1" applyBorder="1"/>
    <xf numFmtId="10" fontId="4" fillId="5" borderId="32" xfId="1" applyNumberFormat="1" applyFont="1" applyFill="1" applyBorder="1" applyAlignment="1">
      <alignment horizontal="center" vertical="center" wrapText="1"/>
    </xf>
    <xf numFmtId="10" fontId="12" fillId="12" borderId="19" xfId="1" applyNumberFormat="1" applyFont="1" applyFill="1" applyBorder="1" applyAlignment="1">
      <alignment horizontal="center" vertical="center"/>
    </xf>
    <xf numFmtId="10" fontId="1" fillId="2" borderId="0" xfId="1" applyNumberFormat="1" applyFont="1" applyFill="1" applyBorder="1" applyAlignment="1">
      <alignment vertical="center"/>
    </xf>
    <xf numFmtId="10" fontId="12" fillId="5" borderId="19" xfId="1" applyNumberFormat="1" applyFont="1" applyFill="1" applyBorder="1" applyAlignment="1">
      <alignment horizontal="center" vertical="center"/>
    </xf>
    <xf numFmtId="10" fontId="12" fillId="5" borderId="23" xfId="1" applyNumberFormat="1" applyFont="1" applyFill="1" applyBorder="1" applyAlignment="1">
      <alignment horizontal="center" vertical="center"/>
    </xf>
    <xf numFmtId="10" fontId="14" fillId="5" borderId="20" xfId="1" applyNumberFormat="1" applyFont="1" applyFill="1" applyBorder="1" applyAlignment="1">
      <alignment horizontal="center"/>
    </xf>
    <xf numFmtId="10" fontId="12" fillId="5" borderId="49" xfId="1" applyNumberFormat="1" applyFont="1" applyFill="1" applyBorder="1" applyAlignment="1">
      <alignment horizontal="center" vertical="center"/>
    </xf>
    <xf numFmtId="10" fontId="4" fillId="6" borderId="41" xfId="1" applyNumberFormat="1" applyFont="1" applyFill="1" applyBorder="1" applyAlignment="1">
      <alignment horizontal="center" vertical="center" wrapText="1"/>
    </xf>
    <xf numFmtId="10" fontId="13" fillId="9" borderId="0" xfId="1" applyNumberFormat="1" applyFont="1" applyFill="1" applyAlignment="1">
      <alignment horizontal="center"/>
    </xf>
    <xf numFmtId="10" fontId="13" fillId="9" borderId="21" xfId="1" applyNumberFormat="1" applyFont="1" applyFill="1" applyBorder="1" applyAlignment="1">
      <alignment horizontal="center"/>
    </xf>
    <xf numFmtId="10" fontId="13" fillId="9" borderId="25" xfId="1" applyNumberFormat="1" applyFont="1" applyFill="1" applyBorder="1" applyAlignment="1">
      <alignment horizontal="center"/>
    </xf>
    <xf numFmtId="10" fontId="12" fillId="13" borderId="23" xfId="1" applyNumberFormat="1" applyFont="1" applyFill="1" applyBorder="1" applyAlignment="1">
      <alignment horizontal="center" vertical="center"/>
    </xf>
    <xf numFmtId="10" fontId="14" fillId="2" borderId="0" xfId="1" applyNumberFormat="1" applyFont="1" applyFill="1" applyBorder="1" applyAlignment="1">
      <alignment horizontal="center"/>
    </xf>
    <xf numFmtId="10" fontId="14" fillId="2" borderId="25" xfId="1" applyNumberFormat="1" applyFont="1" applyFill="1" applyBorder="1" applyAlignment="1">
      <alignment horizontal="center"/>
    </xf>
    <xf numFmtId="10" fontId="14" fillId="2" borderId="0" xfId="1" applyNumberFormat="1" applyFont="1" applyFill="1" applyAlignment="1">
      <alignment horizontal="center"/>
    </xf>
    <xf numFmtId="10" fontId="14" fillId="2" borderId="84" xfId="1" applyNumberFormat="1" applyFont="1" applyFill="1" applyBorder="1" applyAlignment="1">
      <alignment horizontal="center"/>
    </xf>
    <xf numFmtId="10" fontId="12" fillId="6" borderId="23" xfId="1" applyNumberFormat="1" applyFont="1" applyFill="1" applyBorder="1" applyAlignment="1">
      <alignment horizontal="center" vertical="center"/>
    </xf>
    <xf numFmtId="10" fontId="14" fillId="2" borderId="21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 vertical="center"/>
    </xf>
    <xf numFmtId="10" fontId="6" fillId="2" borderId="29" xfId="1" applyNumberFormat="1" applyFont="1" applyFill="1" applyBorder="1" applyAlignment="1"/>
    <xf numFmtId="4" fontId="10" fillId="7" borderId="33" xfId="2" applyNumberFormat="1" applyFont="1" applyFill="1" applyBorder="1" applyAlignment="1">
      <alignment horizontal="center" vertical="center" wrapText="1"/>
    </xf>
    <xf numFmtId="44" fontId="1" fillId="23" borderId="13" xfId="3" applyFont="1" applyFill="1" applyBorder="1" applyAlignment="1">
      <alignment vertical="center"/>
    </xf>
    <xf numFmtId="44" fontId="5" fillId="9" borderId="0" xfId="3" applyFont="1" applyFill="1"/>
    <xf numFmtId="44" fontId="5" fillId="9" borderId="13" xfId="3" applyFont="1" applyFill="1" applyBorder="1"/>
    <xf numFmtId="44" fontId="5" fillId="9" borderId="0" xfId="3" applyFont="1" applyFill="1" applyBorder="1"/>
    <xf numFmtId="44" fontId="5" fillId="9" borderId="25" xfId="3" applyFont="1" applyFill="1" applyBorder="1"/>
    <xf numFmtId="44" fontId="5" fillId="9" borderId="26" xfId="3" applyFont="1" applyFill="1" applyBorder="1"/>
    <xf numFmtId="44" fontId="11" fillId="14" borderId="24" xfId="3" applyFont="1" applyFill="1" applyBorder="1" applyAlignment="1">
      <alignment horizontal="center"/>
    </xf>
    <xf numFmtId="44" fontId="11" fillId="14" borderId="23" xfId="3" applyFont="1" applyFill="1" applyBorder="1" applyAlignment="1">
      <alignment horizontal="center"/>
    </xf>
    <xf numFmtId="44" fontId="1" fillId="11" borderId="53" xfId="3" applyFont="1" applyFill="1" applyBorder="1"/>
    <xf numFmtId="44" fontId="6" fillId="2" borderId="13" xfId="3" applyFont="1" applyFill="1" applyBorder="1" applyAlignment="1"/>
    <xf numFmtId="44" fontId="6" fillId="2" borderId="25" xfId="3" applyFont="1" applyFill="1" applyBorder="1" applyAlignment="1">
      <alignment horizontal="center"/>
    </xf>
    <xf numFmtId="44" fontId="6" fillId="2" borderId="52" xfId="3" applyFont="1" applyFill="1" applyBorder="1" applyAlignment="1"/>
    <xf numFmtId="44" fontId="6" fillId="2" borderId="0" xfId="3" applyFont="1" applyFill="1"/>
    <xf numFmtId="44" fontId="6" fillId="2" borderId="13" xfId="3" applyFont="1" applyFill="1" applyBorder="1"/>
    <xf numFmtId="44" fontId="6" fillId="2" borderId="25" xfId="3" applyFont="1" applyFill="1" applyBorder="1"/>
    <xf numFmtId="44" fontId="6" fillId="2" borderId="26" xfId="3" applyFont="1" applyFill="1" applyBorder="1"/>
    <xf numFmtId="44" fontId="11" fillId="7" borderId="24" xfId="3" applyFont="1" applyFill="1" applyBorder="1" applyAlignment="1">
      <alignment horizontal="center"/>
    </xf>
    <xf numFmtId="44" fontId="11" fillId="7" borderId="23" xfId="3" applyFont="1" applyFill="1" applyBorder="1" applyAlignment="1">
      <alignment horizontal="center"/>
    </xf>
    <xf numFmtId="44" fontId="4" fillId="3" borderId="53" xfId="3" applyFont="1" applyFill="1" applyBorder="1"/>
    <xf numFmtId="44" fontId="1" fillId="2" borderId="0" xfId="3" applyFont="1" applyFill="1" applyBorder="1" applyAlignment="1">
      <alignment vertical="center"/>
    </xf>
    <xf numFmtId="44" fontId="1" fillId="2" borderId="13" xfId="3" applyFont="1" applyFill="1" applyBorder="1" applyAlignment="1">
      <alignment vertical="center"/>
    </xf>
    <xf numFmtId="44" fontId="6" fillId="2" borderId="0" xfId="3" applyFont="1" applyFill="1" applyAlignment="1">
      <alignment horizontal="right"/>
    </xf>
    <xf numFmtId="44" fontId="6" fillId="2" borderId="13" xfId="3" applyFont="1" applyFill="1" applyBorder="1" applyAlignment="1">
      <alignment horizontal="right"/>
    </xf>
    <xf numFmtId="44" fontId="6" fillId="2" borderId="25" xfId="3" applyFont="1" applyFill="1" applyBorder="1" applyAlignment="1">
      <alignment horizontal="right"/>
    </xf>
    <xf numFmtId="44" fontId="6" fillId="2" borderId="26" xfId="3" applyFont="1" applyFill="1" applyBorder="1" applyAlignment="1">
      <alignment horizontal="right"/>
    </xf>
    <xf numFmtId="44" fontId="4" fillId="3" borderId="23" xfId="3" applyFont="1" applyFill="1" applyBorder="1" applyAlignment="1">
      <alignment horizontal="right"/>
    </xf>
    <xf numFmtId="44" fontId="1" fillId="3" borderId="23" xfId="3" applyFont="1" applyFill="1" applyBorder="1" applyAlignment="1">
      <alignment vertical="center"/>
    </xf>
    <xf numFmtId="44" fontId="4" fillId="3" borderId="23" xfId="3" applyFont="1" applyFill="1" applyBorder="1"/>
    <xf numFmtId="44" fontId="6" fillId="2" borderId="30" xfId="3" applyFont="1" applyFill="1" applyBorder="1" applyAlignment="1"/>
    <xf numFmtId="44" fontId="6" fillId="2" borderId="25" xfId="3" applyFont="1" applyFill="1" applyBorder="1" applyAlignment="1"/>
    <xf numFmtId="44" fontId="6" fillId="2" borderId="26" xfId="3" applyFont="1" applyFill="1" applyBorder="1" applyAlignment="1"/>
    <xf numFmtId="10" fontId="1" fillId="2" borderId="27" xfId="1" applyNumberFormat="1" applyFont="1" applyFill="1" applyBorder="1" applyAlignment="1">
      <alignment vertical="center"/>
    </xf>
    <xf numFmtId="10" fontId="1" fillId="21" borderId="10" xfId="1" applyNumberFormat="1" applyFont="1" applyFill="1" applyBorder="1" applyAlignment="1">
      <alignment vertical="center"/>
    </xf>
    <xf numFmtId="44" fontId="5" fillId="0" borderId="4" xfId="3" applyFont="1" applyBorder="1" applyAlignment="1" applyProtection="1">
      <alignment vertical="center"/>
      <protection locked="0"/>
    </xf>
    <xf numFmtId="44" fontId="13" fillId="10" borderId="4" xfId="3" applyFont="1" applyFill="1" applyBorder="1" applyAlignment="1" applyProtection="1">
      <alignment vertical="center"/>
      <protection locked="0"/>
    </xf>
    <xf numFmtId="44" fontId="13" fillId="11" borderId="4" xfId="3" applyFont="1" applyFill="1" applyBorder="1" applyProtection="1">
      <protection locked="0"/>
    </xf>
    <xf numFmtId="49" fontId="13" fillId="11" borderId="4" xfId="0" applyNumberFormat="1" applyFont="1" applyFill="1" applyBorder="1" applyAlignment="1" applyProtection="1">
      <alignment horizontal="center"/>
      <protection locked="0"/>
    </xf>
    <xf numFmtId="49" fontId="13" fillId="11" borderId="5" xfId="0" applyNumberFormat="1" applyFont="1" applyFill="1" applyBorder="1" applyProtection="1">
      <protection locked="0"/>
    </xf>
    <xf numFmtId="44" fontId="5" fillId="0" borderId="1" xfId="3" applyFont="1" applyBorder="1" applyAlignment="1" applyProtection="1">
      <alignment vertical="center"/>
      <protection locked="0"/>
    </xf>
    <xf numFmtId="44" fontId="13" fillId="10" borderId="1" xfId="3" applyFont="1" applyFill="1" applyBorder="1" applyAlignment="1" applyProtection="1">
      <alignment vertical="center"/>
      <protection locked="0"/>
    </xf>
    <xf numFmtId="44" fontId="13" fillId="11" borderId="1" xfId="3" applyFont="1" applyFill="1" applyBorder="1" applyProtection="1">
      <protection locked="0"/>
    </xf>
    <xf numFmtId="49" fontId="13" fillId="11" borderId="1" xfId="0" applyNumberFormat="1" applyFont="1" applyFill="1" applyBorder="1" applyAlignment="1" applyProtection="1">
      <alignment horizontal="center"/>
      <protection locked="0"/>
    </xf>
    <xf numFmtId="49" fontId="13" fillId="11" borderId="54" xfId="0" applyNumberFormat="1" applyFont="1" applyFill="1" applyBorder="1" applyProtection="1">
      <protection locked="0"/>
    </xf>
    <xf numFmtId="44" fontId="5" fillId="0" borderId="17" xfId="3" applyFont="1" applyBorder="1" applyAlignment="1" applyProtection="1">
      <alignment vertical="center"/>
      <protection locked="0"/>
    </xf>
    <xf numFmtId="44" fontId="13" fillId="10" borderId="17" xfId="3" applyFont="1" applyFill="1" applyBorder="1" applyAlignment="1" applyProtection="1">
      <alignment vertical="center"/>
      <protection locked="0"/>
    </xf>
    <xf numFmtId="44" fontId="13" fillId="11" borderId="17" xfId="3" applyFont="1" applyFill="1" applyBorder="1" applyProtection="1">
      <protection locked="0"/>
    </xf>
    <xf numFmtId="49" fontId="13" fillId="11" borderId="17" xfId="0" applyNumberFormat="1" applyFont="1" applyFill="1" applyBorder="1" applyAlignment="1" applyProtection="1">
      <alignment horizontal="center"/>
      <protection locked="0"/>
    </xf>
    <xf numFmtId="49" fontId="13" fillId="11" borderId="55" xfId="0" applyNumberFormat="1" applyFont="1" applyFill="1" applyBorder="1" applyProtection="1">
      <protection locked="0"/>
    </xf>
    <xf numFmtId="44" fontId="13" fillId="4" borderId="4" xfId="3" applyFont="1" applyFill="1" applyBorder="1" applyAlignment="1" applyProtection="1">
      <alignment vertical="center"/>
      <protection locked="0"/>
    </xf>
    <xf numFmtId="44" fontId="14" fillId="3" borderId="4" xfId="3" applyFont="1" applyFill="1" applyBorder="1" applyAlignment="1" applyProtection="1">
      <protection locked="0"/>
    </xf>
    <xf numFmtId="49" fontId="14" fillId="3" borderId="4" xfId="0" applyNumberFormat="1" applyFont="1" applyFill="1" applyBorder="1" applyAlignment="1" applyProtection="1">
      <alignment horizontal="center"/>
      <protection locked="0"/>
    </xf>
    <xf numFmtId="49" fontId="14" fillId="3" borderId="8" xfId="0" applyNumberFormat="1" applyFont="1" applyFill="1" applyBorder="1" applyAlignment="1" applyProtection="1">
      <protection locked="0"/>
    </xf>
    <xf numFmtId="44" fontId="13" fillId="4" borderId="1" xfId="3" applyFont="1" applyFill="1" applyBorder="1" applyAlignment="1" applyProtection="1">
      <alignment vertical="center"/>
      <protection locked="0"/>
    </xf>
    <xf numFmtId="44" fontId="14" fillId="3" borderId="1" xfId="3" applyFont="1" applyFill="1" applyBorder="1" applyAlignment="1" applyProtection="1">
      <protection locked="0"/>
    </xf>
    <xf numFmtId="49" fontId="14" fillId="3" borderId="1" xfId="0" applyNumberFormat="1" applyFont="1" applyFill="1" applyBorder="1" applyAlignment="1" applyProtection="1">
      <alignment horizontal="center"/>
      <protection locked="0"/>
    </xf>
    <xf numFmtId="49" fontId="14" fillId="3" borderId="45" xfId="0" applyNumberFormat="1" applyFont="1" applyFill="1" applyBorder="1" applyAlignment="1" applyProtection="1">
      <protection locked="0"/>
    </xf>
    <xf numFmtId="44" fontId="13" fillId="4" borderId="17" xfId="3" applyFont="1" applyFill="1" applyBorder="1" applyAlignment="1" applyProtection="1">
      <alignment vertical="center"/>
      <protection locked="0"/>
    </xf>
    <xf numFmtId="44" fontId="14" fillId="3" borderId="17" xfId="3" applyFont="1" applyFill="1" applyBorder="1" applyAlignment="1" applyProtection="1">
      <protection locked="0"/>
    </xf>
    <xf numFmtId="49" fontId="14" fillId="3" borderId="17" xfId="0" applyNumberFormat="1" applyFont="1" applyFill="1" applyBorder="1" applyAlignment="1" applyProtection="1">
      <alignment horizontal="center"/>
      <protection locked="0"/>
    </xf>
    <xf numFmtId="49" fontId="14" fillId="3" borderId="44" xfId="0" applyNumberFormat="1" applyFont="1" applyFill="1" applyBorder="1" applyAlignment="1" applyProtection="1">
      <protection locked="0"/>
    </xf>
    <xf numFmtId="44" fontId="14" fillId="3" borderId="4" xfId="3" applyFont="1" applyFill="1" applyBorder="1" applyProtection="1">
      <protection locked="0"/>
    </xf>
    <xf numFmtId="49" fontId="14" fillId="3" borderId="5" xfId="0" applyNumberFormat="1" applyFont="1" applyFill="1" applyBorder="1" applyProtection="1">
      <protection locked="0"/>
    </xf>
    <xf numFmtId="44" fontId="14" fillId="3" borderId="1" xfId="3" applyFont="1" applyFill="1" applyBorder="1" applyProtection="1">
      <protection locked="0"/>
    </xf>
    <xf numFmtId="49" fontId="14" fillId="3" borderId="54" xfId="0" applyNumberFormat="1" applyFont="1" applyFill="1" applyBorder="1" applyProtection="1">
      <protection locked="0"/>
    </xf>
    <xf numFmtId="44" fontId="14" fillId="3" borderId="17" xfId="3" applyFont="1" applyFill="1" applyBorder="1" applyProtection="1">
      <protection locked="0"/>
    </xf>
    <xf numFmtId="49" fontId="14" fillId="3" borderId="55" xfId="0" applyNumberFormat="1" applyFont="1" applyFill="1" applyBorder="1" applyProtection="1">
      <protection locked="0"/>
    </xf>
    <xf numFmtId="44" fontId="5" fillId="0" borderId="4" xfId="3" applyFont="1" applyBorder="1" applyAlignment="1" applyProtection="1">
      <alignment horizontal="right" vertical="center"/>
      <protection locked="0"/>
    </xf>
    <xf numFmtId="44" fontId="13" fillId="4" borderId="4" xfId="3" applyFont="1" applyFill="1" applyBorder="1" applyAlignment="1" applyProtection="1">
      <alignment horizontal="right" vertical="center"/>
      <protection locked="0"/>
    </xf>
    <xf numFmtId="44" fontId="14" fillId="3" borderId="88" xfId="3" applyFont="1" applyFill="1" applyBorder="1" applyAlignment="1" applyProtection="1">
      <alignment horizontal="right"/>
      <protection locked="0"/>
    </xf>
    <xf numFmtId="49" fontId="14" fillId="3" borderId="81" xfId="0" applyNumberFormat="1" applyFont="1" applyFill="1" applyBorder="1" applyAlignment="1" applyProtection="1">
      <alignment horizontal="center"/>
      <protection locked="0"/>
    </xf>
    <xf numFmtId="44" fontId="14" fillId="3" borderId="81" xfId="3" applyFont="1" applyFill="1" applyBorder="1" applyAlignment="1" applyProtection="1">
      <alignment horizontal="right"/>
      <protection locked="0"/>
    </xf>
    <xf numFmtId="49" fontId="14" fillId="3" borderId="85" xfId="0" applyNumberFormat="1" applyFont="1" applyFill="1" applyBorder="1" applyAlignment="1" applyProtection="1">
      <alignment horizontal="right"/>
      <protection locked="0"/>
    </xf>
    <xf numFmtId="44" fontId="13" fillId="4" borderId="1" xfId="3" applyFont="1" applyFill="1" applyBorder="1" applyAlignment="1" applyProtection="1">
      <alignment horizontal="right" vertical="center"/>
      <protection locked="0"/>
    </xf>
    <xf numFmtId="49" fontId="14" fillId="3" borderId="54" xfId="0" applyNumberFormat="1" applyFont="1" applyFill="1" applyBorder="1" applyAlignment="1" applyProtection="1">
      <alignment horizontal="right"/>
      <protection locked="0"/>
    </xf>
    <xf numFmtId="44" fontId="5" fillId="0" borderId="1" xfId="3" applyFont="1" applyBorder="1" applyAlignment="1" applyProtection="1">
      <alignment horizontal="right" vertical="center"/>
      <protection locked="0"/>
    </xf>
    <xf numFmtId="44" fontId="14" fillId="3" borderId="83" xfId="3" applyFont="1" applyFill="1" applyBorder="1" applyAlignment="1" applyProtection="1">
      <alignment horizontal="right"/>
      <protection locked="0"/>
    </xf>
    <xf numFmtId="44" fontId="14" fillId="3" borderId="1" xfId="3" applyFont="1" applyFill="1" applyBorder="1" applyAlignment="1" applyProtection="1">
      <alignment horizontal="right"/>
      <protection locked="0"/>
    </xf>
    <xf numFmtId="44" fontId="5" fillId="0" borderId="44" xfId="3" applyFont="1" applyBorder="1" applyAlignment="1" applyProtection="1">
      <alignment horizontal="right" vertical="center"/>
      <protection locked="0"/>
    </xf>
    <xf numFmtId="44" fontId="13" fillId="4" borderId="17" xfId="3" applyFont="1" applyFill="1" applyBorder="1" applyAlignment="1" applyProtection="1">
      <alignment horizontal="right" vertical="center"/>
      <protection locked="0"/>
    </xf>
    <xf numFmtId="44" fontId="14" fillId="3" borderId="86" xfId="3" applyFont="1" applyFill="1" applyBorder="1" applyAlignment="1" applyProtection="1">
      <alignment horizontal="right"/>
      <protection locked="0"/>
    </xf>
    <xf numFmtId="44" fontId="14" fillId="3" borderId="17" xfId="3" applyFont="1" applyFill="1" applyBorder="1" applyAlignment="1" applyProtection="1">
      <alignment horizontal="right"/>
      <protection locked="0"/>
    </xf>
    <xf numFmtId="49" fontId="14" fillId="3" borderId="55" xfId="0" applyNumberFormat="1" applyFont="1" applyFill="1" applyBorder="1" applyAlignment="1" applyProtection="1">
      <alignment horizontal="right"/>
      <protection locked="0"/>
    </xf>
    <xf numFmtId="44" fontId="14" fillId="4" borderId="17" xfId="3" applyFont="1" applyFill="1" applyBorder="1" applyProtection="1">
      <protection locked="0"/>
    </xf>
    <xf numFmtId="49" fontId="14" fillId="3" borderId="44" xfId="0" applyNumberFormat="1" applyFont="1" applyFill="1" applyBorder="1" applyAlignment="1" applyProtection="1">
      <alignment horizontal="right"/>
      <protection locked="0"/>
    </xf>
    <xf numFmtId="49" fontId="14" fillId="3" borderId="5" xfId="0" applyNumberFormat="1" applyFont="1" applyFill="1" applyBorder="1" applyAlignment="1" applyProtection="1">
      <protection locked="0"/>
    </xf>
    <xf numFmtId="49" fontId="14" fillId="3" borderId="54" xfId="0" applyNumberFormat="1" applyFont="1" applyFill="1" applyBorder="1" applyAlignment="1" applyProtection="1">
      <protection locked="0"/>
    </xf>
    <xf numFmtId="49" fontId="14" fillId="3" borderId="55" xfId="0" applyNumberFormat="1" applyFont="1" applyFill="1" applyBorder="1" applyAlignment="1" applyProtection="1">
      <protection locked="0"/>
    </xf>
    <xf numFmtId="44" fontId="14" fillId="4" borderId="17" xfId="3" applyFont="1" applyFill="1" applyBorder="1" applyAlignment="1" applyProtection="1">
      <protection locked="0"/>
    </xf>
    <xf numFmtId="44" fontId="5" fillId="0" borderId="28" xfId="3" applyFont="1" applyBorder="1" applyAlignment="1" applyProtection="1">
      <alignment vertical="center"/>
      <protection locked="0"/>
    </xf>
    <xf numFmtId="44" fontId="13" fillId="4" borderId="28" xfId="3" applyFont="1" applyFill="1" applyBorder="1" applyAlignment="1" applyProtection="1">
      <alignment vertical="center"/>
      <protection locked="0"/>
    </xf>
    <xf numFmtId="44" fontId="14" fillId="3" borderId="28" xfId="3" applyFont="1" applyFill="1" applyBorder="1" applyAlignment="1" applyProtection="1">
      <protection locked="0"/>
    </xf>
    <xf numFmtId="49" fontId="14" fillId="3" borderId="28" xfId="0" applyNumberFormat="1" applyFont="1" applyFill="1" applyBorder="1" applyAlignment="1" applyProtection="1">
      <alignment horizontal="center"/>
      <protection locked="0"/>
    </xf>
    <xf numFmtId="49" fontId="14" fillId="3" borderId="34" xfId="0" applyNumberFormat="1" applyFont="1" applyFill="1" applyBorder="1" applyAlignment="1" applyProtection="1">
      <protection locked="0"/>
    </xf>
    <xf numFmtId="10" fontId="13" fillId="4" borderId="4" xfId="1" applyNumberFormat="1" applyFont="1" applyFill="1" applyBorder="1" applyAlignment="1" applyProtection="1">
      <alignment horizontal="center" vertical="center"/>
      <protection locked="0"/>
    </xf>
    <xf numFmtId="10" fontId="13" fillId="4" borderId="1" xfId="1" applyNumberFormat="1" applyFont="1" applyFill="1" applyBorder="1" applyAlignment="1" applyProtection="1">
      <alignment horizontal="center" vertical="center"/>
      <protection locked="0"/>
    </xf>
    <xf numFmtId="10" fontId="13" fillId="4" borderId="17" xfId="1" applyNumberFormat="1" applyFont="1" applyFill="1" applyBorder="1" applyAlignment="1" applyProtection="1">
      <alignment horizontal="center" vertical="center"/>
      <protection locked="0"/>
    </xf>
    <xf numFmtId="10" fontId="14" fillId="5" borderId="2" xfId="1" applyNumberFormat="1" applyFont="1" applyFill="1" applyBorder="1" applyAlignment="1">
      <alignment horizontal="center"/>
    </xf>
    <xf numFmtId="10" fontId="14" fillId="5" borderId="3" xfId="1" applyNumberFormat="1" applyFont="1" applyFill="1" applyBorder="1" applyAlignment="1">
      <alignment horizontal="center"/>
    </xf>
    <xf numFmtId="10" fontId="14" fillId="5" borderId="15" xfId="1" applyNumberFormat="1" applyFont="1" applyFill="1" applyBorder="1" applyAlignment="1">
      <alignment horizontal="center"/>
    </xf>
    <xf numFmtId="44" fontId="6" fillId="2" borderId="0" xfId="3" applyFont="1" applyFill="1"/>
    <xf numFmtId="44" fontId="6" fillId="2" borderId="13" xfId="3" applyFont="1" applyFill="1" applyBorder="1"/>
    <xf numFmtId="44" fontId="6" fillId="2" borderId="25" xfId="3" applyFont="1" applyFill="1" applyBorder="1"/>
    <xf numFmtId="44" fontId="6" fillId="2" borderId="26" xfId="3" applyFont="1" applyFill="1" applyBorder="1"/>
    <xf numFmtId="10" fontId="14" fillId="5" borderId="35" xfId="1" applyNumberFormat="1" applyFont="1" applyFill="1" applyBorder="1" applyAlignment="1">
      <alignment horizontal="center"/>
    </xf>
    <xf numFmtId="10" fontId="14" fillId="5" borderId="36" xfId="1" applyNumberFormat="1" applyFont="1" applyFill="1" applyBorder="1" applyAlignment="1">
      <alignment horizontal="center"/>
    </xf>
    <xf numFmtId="44" fontId="6" fillId="2" borderId="0" xfId="3" applyFont="1" applyFill="1" applyAlignment="1">
      <alignment horizontal="center"/>
    </xf>
    <xf numFmtId="44" fontId="6" fillId="2" borderId="13" xfId="3" applyFont="1" applyFill="1" applyBorder="1" applyAlignment="1">
      <alignment horizontal="center"/>
    </xf>
    <xf numFmtId="44" fontId="6" fillId="2" borderId="25" xfId="3" applyFont="1" applyFill="1" applyBorder="1" applyAlignment="1">
      <alignment horizontal="center"/>
    </xf>
    <xf numFmtId="44" fontId="6" fillId="2" borderId="26" xfId="3" applyFont="1" applyFill="1" applyBorder="1" applyAlignment="1">
      <alignment horizontal="center"/>
    </xf>
    <xf numFmtId="10" fontId="14" fillId="5" borderId="20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 indent="15"/>
    </xf>
    <xf numFmtId="0" fontId="3" fillId="0" borderId="18" xfId="0" applyFont="1" applyBorder="1" applyAlignment="1">
      <alignment horizontal="left" vertical="center" wrapText="1" indent="15"/>
    </xf>
    <xf numFmtId="0" fontId="3" fillId="0" borderId="4" xfId="0" applyFont="1" applyBorder="1" applyAlignment="1">
      <alignment horizontal="left" vertical="center" wrapText="1" indent="15"/>
    </xf>
    <xf numFmtId="0" fontId="3" fillId="0" borderId="8" xfId="0" applyFont="1" applyBorder="1" applyAlignment="1">
      <alignment horizontal="left" vertical="center" wrapText="1" indent="15"/>
    </xf>
    <xf numFmtId="0" fontId="3" fillId="0" borderId="5" xfId="0" applyFont="1" applyBorder="1" applyAlignment="1">
      <alignment horizontal="left" vertical="center" wrapText="1" indent="15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0" fontId="13" fillId="10" borderId="4" xfId="1" applyNumberFormat="1" applyFont="1" applyFill="1" applyBorder="1" applyAlignment="1" applyProtection="1">
      <alignment horizontal="center" vertical="center"/>
      <protection locked="0"/>
    </xf>
    <xf numFmtId="10" fontId="13" fillId="10" borderId="1" xfId="1" applyNumberFormat="1" applyFont="1" applyFill="1" applyBorder="1" applyAlignment="1" applyProtection="1">
      <alignment horizontal="center" vertical="center"/>
      <protection locked="0"/>
    </xf>
    <xf numFmtId="10" fontId="13" fillId="10" borderId="17" xfId="1" applyNumberFormat="1" applyFont="1" applyFill="1" applyBorder="1" applyAlignment="1" applyProtection="1">
      <alignment horizontal="center" vertical="center"/>
      <protection locked="0"/>
    </xf>
    <xf numFmtId="10" fontId="13" fillId="12" borderId="35" xfId="1" applyNumberFormat="1" applyFont="1" applyFill="1" applyBorder="1" applyAlignment="1">
      <alignment horizontal="center"/>
    </xf>
    <xf numFmtId="10" fontId="13" fillId="12" borderId="36" xfId="1" applyNumberFormat="1" applyFont="1" applyFill="1" applyBorder="1" applyAlignment="1">
      <alignment horizontal="center"/>
    </xf>
    <xf numFmtId="10" fontId="13" fillId="12" borderId="20" xfId="1" applyNumberFormat="1" applyFont="1" applyFill="1" applyBorder="1" applyAlignment="1">
      <alignment horizontal="center"/>
    </xf>
    <xf numFmtId="0" fontId="23" fillId="24" borderId="21" xfId="0" applyFont="1" applyFill="1" applyBorder="1" applyAlignment="1">
      <alignment horizontal="left" vertical="center"/>
    </xf>
    <xf numFmtId="0" fontId="23" fillId="24" borderId="0" xfId="0" applyFont="1" applyFill="1" applyBorder="1" applyAlignment="1">
      <alignment horizontal="left" vertical="center"/>
    </xf>
    <xf numFmtId="0" fontId="23" fillId="24" borderId="13" xfId="0" applyFont="1" applyFill="1" applyBorder="1" applyAlignment="1">
      <alignment horizontal="left" vertical="center"/>
    </xf>
    <xf numFmtId="44" fontId="6" fillId="2" borderId="0" xfId="3" applyFont="1" applyFill="1" applyBorder="1" applyAlignment="1"/>
    <xf numFmtId="44" fontId="6" fillId="2" borderId="13" xfId="3" applyFont="1" applyFill="1" applyBorder="1" applyAlignment="1"/>
    <xf numFmtId="44" fontId="6" fillId="2" borderId="25" xfId="3" applyFont="1" applyFill="1" applyBorder="1" applyAlignment="1"/>
    <xf numFmtId="44" fontId="6" fillId="2" borderId="26" xfId="3" applyFont="1" applyFill="1" applyBorder="1" applyAlignment="1"/>
    <xf numFmtId="44" fontId="6" fillId="2" borderId="25" xfId="3" applyFont="1" applyFill="1" applyBorder="1" applyAlignment="1">
      <alignment horizontal="right"/>
    </xf>
    <xf numFmtId="44" fontId="6" fillId="2" borderId="26" xfId="3" applyFont="1" applyFill="1" applyBorder="1" applyAlignment="1">
      <alignment horizontal="right"/>
    </xf>
    <xf numFmtId="10" fontId="13" fillId="4" borderId="81" xfId="1" applyNumberFormat="1" applyFont="1" applyFill="1" applyBorder="1" applyAlignment="1" applyProtection="1">
      <alignment horizontal="center" vertical="center"/>
      <protection locked="0"/>
    </xf>
    <xf numFmtId="10" fontId="13" fillId="4" borderId="80" xfId="1" applyNumberFormat="1" applyFont="1" applyFill="1" applyBorder="1" applyAlignment="1" applyProtection="1">
      <alignment horizontal="center" vertical="center"/>
      <protection locked="0"/>
    </xf>
    <xf numFmtId="10" fontId="13" fillId="4" borderId="89" xfId="1" applyNumberFormat="1" applyFont="1" applyFill="1" applyBorder="1" applyAlignment="1" applyProtection="1">
      <alignment horizontal="center" vertical="center"/>
      <protection locked="0"/>
    </xf>
    <xf numFmtId="44" fontId="6" fillId="2" borderId="0" xfId="3" applyFont="1" applyFill="1" applyAlignment="1">
      <alignment horizontal="right"/>
    </xf>
    <xf numFmtId="44" fontId="6" fillId="2" borderId="13" xfId="3" applyFont="1" applyFill="1" applyBorder="1" applyAlignment="1">
      <alignment horizontal="right"/>
    </xf>
    <xf numFmtId="10" fontId="14" fillId="5" borderId="19" xfId="1" applyNumberFormat="1" applyFont="1" applyFill="1" applyBorder="1" applyAlignment="1">
      <alignment horizontal="center"/>
    </xf>
    <xf numFmtId="10" fontId="13" fillId="4" borderId="28" xfId="1" applyNumberFormat="1" applyFont="1" applyFill="1" applyBorder="1" applyAlignment="1" applyProtection="1">
      <alignment horizontal="center" vertical="center"/>
      <protection locked="0"/>
    </xf>
    <xf numFmtId="44" fontId="6" fillId="2" borderId="0" xfId="3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17" borderId="71" xfId="0" applyFont="1" applyFill="1" applyBorder="1" applyAlignment="1" applyProtection="1">
      <alignment horizontal="center"/>
    </xf>
    <xf numFmtId="0" fontId="0" fillId="17" borderId="69" xfId="0" applyFill="1" applyBorder="1" applyAlignment="1" applyProtection="1">
      <alignment horizontal="center"/>
    </xf>
    <xf numFmtId="0" fontId="0" fillId="17" borderId="70" xfId="0" applyFill="1" applyBorder="1" applyAlignment="1" applyProtection="1">
      <alignment horizontal="center"/>
    </xf>
    <xf numFmtId="0" fontId="22" fillId="19" borderId="79" xfId="0" applyFont="1" applyFill="1" applyBorder="1" applyAlignment="1" applyProtection="1">
      <alignment horizontal="center"/>
    </xf>
    <xf numFmtId="0" fontId="22" fillId="19" borderId="78" xfId="0" applyFont="1" applyFill="1" applyBorder="1" applyAlignment="1" applyProtection="1">
      <alignment horizontal="center"/>
    </xf>
    <xf numFmtId="0" fontId="22" fillId="19" borderId="77" xfId="0" applyFont="1" applyFill="1" applyBorder="1" applyAlignment="1" applyProtection="1">
      <alignment horizont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2">
    <dxf>
      <fill>
        <patternFill>
          <bgColor rgb="FF92D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25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960755</xdr:colOff>
      <xdr:row>0</xdr:row>
      <xdr:rowOff>599455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B1C710-A782-43BB-B8BB-9817AF47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6" y="142877"/>
          <a:ext cx="771524" cy="45054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0</xdr:row>
      <xdr:rowOff>142877</xdr:rowOff>
    </xdr:from>
    <xdr:to>
      <xdr:col>1</xdr:col>
      <xdr:colOff>960755</xdr:colOff>
      <xdr:row>0</xdr:row>
      <xdr:rowOff>599455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CF36CF-1F46-4F79-8C93-EAF83452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341" y="142877"/>
          <a:ext cx="771524" cy="450546"/>
        </a:xfrm>
        <a:prstGeom prst="rect">
          <a:avLst/>
        </a:prstGeom>
      </xdr:spPr>
    </xdr:pic>
    <xdr:clientData/>
  </xdr:twoCellAnchor>
  <xdr:twoCellAnchor>
    <xdr:from>
      <xdr:col>2</xdr:col>
      <xdr:colOff>1314449</xdr:colOff>
      <xdr:row>16</xdr:row>
      <xdr:rowOff>38102</xdr:rowOff>
    </xdr:from>
    <xdr:to>
      <xdr:col>2</xdr:col>
      <xdr:colOff>1438274</xdr:colOff>
      <xdr:row>16</xdr:row>
      <xdr:rowOff>180980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7A98A375-AB15-5C0C-E6EB-2580274836B8}"/>
            </a:ext>
          </a:extLst>
        </xdr:cNvPr>
        <xdr:cNvSpPr/>
      </xdr:nvSpPr>
      <xdr:spPr>
        <a:xfrm rot="5400000">
          <a:off x="5524498" y="4162428"/>
          <a:ext cx="142878" cy="1238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955675</xdr:colOff>
      <xdr:row>0</xdr:row>
      <xdr:rowOff>603583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ED5468-F442-44BF-A9E9-178547CE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341" y="142877"/>
          <a:ext cx="771524" cy="450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4"/>
  <sheetViews>
    <sheetView tabSelected="1" zoomScale="80" zoomScaleNormal="80" zoomScaleSheetLayoutView="100" workbookViewId="0">
      <pane ySplit="7" topLeftCell="A8" activePane="bottomLeft" state="frozen"/>
      <selection pane="bottomLeft" activeCell="C4" sqref="C4"/>
    </sheetView>
  </sheetViews>
  <sheetFormatPr defaultRowHeight="15" x14ac:dyDescent="0.25"/>
  <cols>
    <col min="1" max="1" width="3.5703125" customWidth="1"/>
    <col min="2" max="2" width="55.42578125" bestFit="1" customWidth="1"/>
    <col min="3" max="3" width="21.42578125" customWidth="1"/>
    <col min="4" max="4" width="18.85546875" customWidth="1"/>
    <col min="5" max="5" width="14.85546875" style="160" customWidth="1"/>
    <col min="6" max="6" width="15.140625" style="172" customWidth="1"/>
    <col min="7" max="7" width="20.42578125" style="192" customWidth="1"/>
    <col min="8" max="8" width="15.140625" style="172" customWidth="1"/>
    <col min="9" max="9" width="20.42578125" style="192" customWidth="1"/>
    <col min="10" max="10" width="15.140625" style="172" customWidth="1"/>
    <col min="11" max="11" width="20.42578125" style="192" customWidth="1"/>
    <col min="12" max="12" width="15.140625" style="172" customWidth="1"/>
    <col min="13" max="13" width="20.85546875" style="192" customWidth="1"/>
    <col min="14" max="15" width="14.85546875" style="160" customWidth="1"/>
    <col min="16" max="16" width="15.140625" style="11" customWidth="1"/>
    <col min="17" max="17" width="18.5703125" style="11" customWidth="1"/>
    <col min="18" max="18" width="17.85546875" customWidth="1"/>
  </cols>
  <sheetData>
    <row r="1" spans="1:20" ht="54.75" customHeight="1" x14ac:dyDescent="0.25">
      <c r="A1" s="8"/>
      <c r="B1" s="331" t="s">
        <v>208</v>
      </c>
      <c r="C1" s="332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4"/>
      <c r="P1" s="334"/>
      <c r="Q1" s="334"/>
      <c r="R1" s="335"/>
      <c r="S1" s="8"/>
    </row>
    <row r="2" spans="1:20" ht="15" customHeight="1" x14ac:dyDescent="0.25">
      <c r="A2" s="8"/>
      <c r="B2" s="336" t="s">
        <v>106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8"/>
      <c r="S2" s="8"/>
    </row>
    <row r="3" spans="1:20" s="8" customFormat="1" ht="15" customHeight="1" x14ac:dyDescent="0.25">
      <c r="A3" s="36"/>
      <c r="B3" s="39" t="s">
        <v>162</v>
      </c>
      <c r="C3" s="55">
        <f>5%*C119</f>
        <v>0</v>
      </c>
      <c r="D3" s="33"/>
      <c r="E3" s="143"/>
      <c r="F3" s="162"/>
      <c r="G3" s="173"/>
      <c r="H3" s="162"/>
      <c r="I3" s="173"/>
      <c r="J3" s="162"/>
      <c r="K3" s="173"/>
      <c r="L3" s="162"/>
      <c r="M3" s="173"/>
      <c r="N3" s="143"/>
      <c r="O3" s="143"/>
      <c r="P3" s="35"/>
      <c r="Q3" s="35"/>
      <c r="R3" s="34"/>
    </row>
    <row r="4" spans="1:20" s="8" customFormat="1" ht="15" customHeight="1" thickBot="1" x14ac:dyDescent="0.3">
      <c r="A4" s="36"/>
      <c r="B4" s="39" t="s">
        <v>116</v>
      </c>
      <c r="C4" s="55">
        <f>applicant_match!F18</f>
        <v>364000</v>
      </c>
      <c r="D4" s="33"/>
      <c r="E4" s="143"/>
      <c r="F4" s="162"/>
      <c r="G4" s="173"/>
      <c r="H4" s="162"/>
      <c r="I4" s="173"/>
      <c r="J4" s="162"/>
      <c r="K4" s="173"/>
      <c r="L4" s="162"/>
      <c r="M4" s="173"/>
      <c r="N4" s="143"/>
      <c r="O4" s="143"/>
      <c r="P4" s="35"/>
      <c r="Q4" s="35"/>
      <c r="R4" s="34"/>
    </row>
    <row r="5" spans="1:20" ht="15" customHeight="1" x14ac:dyDescent="0.25">
      <c r="A5" s="8"/>
      <c r="B5" s="341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16" t="s">
        <v>0</v>
      </c>
      <c r="Q5" s="17" t="s">
        <v>1</v>
      </c>
      <c r="R5" s="339"/>
      <c r="S5" s="8"/>
    </row>
    <row r="6" spans="1:20" ht="15" customHeight="1" thickBot="1" x14ac:dyDescent="0.3">
      <c r="A6" s="8"/>
      <c r="B6" s="343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5"/>
      <c r="O6" s="345"/>
      <c r="P6" s="220">
        <v>0</v>
      </c>
      <c r="Q6" s="220">
        <v>0</v>
      </c>
      <c r="R6" s="340"/>
      <c r="S6" s="8"/>
    </row>
    <row r="7" spans="1:20" s="2" customFormat="1" ht="48" thickBot="1" x14ac:dyDescent="0.3">
      <c r="B7" s="20" t="s">
        <v>2</v>
      </c>
      <c r="C7" s="12" t="s">
        <v>3</v>
      </c>
      <c r="D7" s="14" t="s">
        <v>4</v>
      </c>
      <c r="E7" s="144" t="s">
        <v>103</v>
      </c>
      <c r="F7" s="163" t="s">
        <v>5</v>
      </c>
      <c r="G7" s="174" t="s">
        <v>6</v>
      </c>
      <c r="H7" s="163" t="s">
        <v>7</v>
      </c>
      <c r="I7" s="174" t="s">
        <v>8</v>
      </c>
      <c r="J7" s="163" t="s">
        <v>9</v>
      </c>
      <c r="K7" s="193" t="s">
        <v>10</v>
      </c>
      <c r="L7" s="163" t="s">
        <v>11</v>
      </c>
      <c r="M7" s="193" t="s">
        <v>12</v>
      </c>
      <c r="N7" s="200" t="s">
        <v>104</v>
      </c>
      <c r="O7" s="207" t="s">
        <v>105</v>
      </c>
      <c r="P7" s="18" t="s">
        <v>13</v>
      </c>
      <c r="Q7" s="19" t="s">
        <v>14</v>
      </c>
      <c r="R7" s="21" t="s">
        <v>15</v>
      </c>
    </row>
    <row r="8" spans="1:20" s="2" customFormat="1" ht="18.75" x14ac:dyDescent="0.25">
      <c r="B8" s="352" t="s">
        <v>205</v>
      </c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4"/>
    </row>
    <row r="9" spans="1:20" s="2" customFormat="1" ht="16.5" thickBot="1" x14ac:dyDescent="0.3">
      <c r="A9" s="36"/>
      <c r="B9" s="60" t="s">
        <v>160</v>
      </c>
      <c r="C9" s="61"/>
      <c r="D9" s="116"/>
      <c r="E9" s="145"/>
      <c r="F9" s="164"/>
      <c r="G9" s="175"/>
      <c r="H9" s="164"/>
      <c r="I9" s="175"/>
      <c r="J9" s="164"/>
      <c r="K9" s="175"/>
      <c r="L9" s="164"/>
      <c r="M9" s="175"/>
      <c r="N9" s="145"/>
      <c r="O9" s="145"/>
      <c r="P9" s="164"/>
      <c r="Q9" s="164"/>
      <c r="R9" s="221"/>
    </row>
    <row r="10" spans="1:20" s="2" customFormat="1" ht="15.75" x14ac:dyDescent="0.25">
      <c r="A10" s="36"/>
      <c r="B10" s="48" t="s">
        <v>112</v>
      </c>
      <c r="C10" s="254"/>
      <c r="D10" s="255"/>
      <c r="E10" s="346"/>
      <c r="F10" s="256"/>
      <c r="G10" s="257"/>
      <c r="H10" s="256"/>
      <c r="I10" s="257" t="s">
        <v>19</v>
      </c>
      <c r="J10" s="256"/>
      <c r="K10" s="257"/>
      <c r="L10" s="256"/>
      <c r="M10" s="258"/>
      <c r="N10" s="349"/>
      <c r="O10" s="208"/>
      <c r="P10" s="222"/>
      <c r="Q10" s="222"/>
      <c r="R10" s="223"/>
    </row>
    <row r="11" spans="1:20" s="2" customFormat="1" ht="15.75" x14ac:dyDescent="0.25">
      <c r="A11" s="36"/>
      <c r="B11" s="51" t="s">
        <v>113</v>
      </c>
      <c r="C11" s="259"/>
      <c r="D11" s="260"/>
      <c r="E11" s="347"/>
      <c r="F11" s="261"/>
      <c r="G11" s="262"/>
      <c r="H11" s="261"/>
      <c r="I11" s="262"/>
      <c r="J11" s="261"/>
      <c r="K11" s="262"/>
      <c r="L11" s="261"/>
      <c r="M11" s="263"/>
      <c r="N11" s="350"/>
      <c r="O11" s="208"/>
      <c r="P11" s="222"/>
      <c r="Q11" s="222"/>
      <c r="R11" s="223"/>
      <c r="S11" s="37"/>
      <c r="T11" s="37"/>
    </row>
    <row r="12" spans="1:20" s="2" customFormat="1" ht="15.75" x14ac:dyDescent="0.25">
      <c r="A12" s="36"/>
      <c r="B12" s="51" t="s">
        <v>114</v>
      </c>
      <c r="C12" s="259"/>
      <c r="D12" s="260"/>
      <c r="E12" s="347"/>
      <c r="F12" s="261"/>
      <c r="G12" s="262"/>
      <c r="H12" s="261"/>
      <c r="I12" s="262"/>
      <c r="J12" s="261"/>
      <c r="K12" s="262"/>
      <c r="L12" s="261"/>
      <c r="M12" s="263"/>
      <c r="N12" s="350"/>
      <c r="O12" s="208"/>
      <c r="P12" s="222"/>
      <c r="Q12" s="222"/>
      <c r="R12" s="223"/>
      <c r="S12" s="37"/>
      <c r="T12" s="37"/>
    </row>
    <row r="13" spans="1:20" s="2" customFormat="1" ht="15.75" x14ac:dyDescent="0.25">
      <c r="A13" s="36"/>
      <c r="B13" s="51" t="s">
        <v>115</v>
      </c>
      <c r="C13" s="259"/>
      <c r="D13" s="260"/>
      <c r="E13" s="347"/>
      <c r="F13" s="261"/>
      <c r="G13" s="262"/>
      <c r="H13" s="261"/>
      <c r="I13" s="262"/>
      <c r="J13" s="261"/>
      <c r="K13" s="262"/>
      <c r="L13" s="261"/>
      <c r="M13" s="263"/>
      <c r="N13" s="350"/>
      <c r="O13" s="208"/>
      <c r="P13" s="222"/>
      <c r="Q13" s="222"/>
      <c r="R13" s="223"/>
      <c r="S13" s="37"/>
      <c r="T13" s="37"/>
    </row>
    <row r="14" spans="1:20" s="2" customFormat="1" ht="15.75" x14ac:dyDescent="0.25">
      <c r="A14" s="36"/>
      <c r="B14" s="51" t="s">
        <v>98</v>
      </c>
      <c r="C14" s="259"/>
      <c r="D14" s="260"/>
      <c r="E14" s="347"/>
      <c r="F14" s="261"/>
      <c r="G14" s="262"/>
      <c r="H14" s="261"/>
      <c r="I14" s="262"/>
      <c r="J14" s="261"/>
      <c r="K14" s="262"/>
      <c r="L14" s="261"/>
      <c r="M14" s="263"/>
      <c r="N14" s="350"/>
      <c r="O14" s="209"/>
      <c r="P14" s="224"/>
      <c r="Q14" s="224"/>
      <c r="R14" s="223"/>
      <c r="S14" s="37"/>
      <c r="T14" s="37"/>
    </row>
    <row r="15" spans="1:20" s="2" customFormat="1" ht="16.5" thickBot="1" x14ac:dyDescent="0.3">
      <c r="A15" s="36"/>
      <c r="B15" s="49" t="s">
        <v>32</v>
      </c>
      <c r="C15" s="264"/>
      <c r="D15" s="265"/>
      <c r="E15" s="348"/>
      <c r="F15" s="266"/>
      <c r="G15" s="267"/>
      <c r="H15" s="266"/>
      <c r="I15" s="267"/>
      <c r="J15" s="266"/>
      <c r="K15" s="267"/>
      <c r="L15" s="266"/>
      <c r="M15" s="268"/>
      <c r="N15" s="351"/>
      <c r="O15" s="210"/>
      <c r="P15" s="225"/>
      <c r="Q15" s="225"/>
      <c r="R15" s="226"/>
      <c r="S15" s="37"/>
      <c r="T15" s="37"/>
    </row>
    <row r="16" spans="1:20" s="2" customFormat="1" ht="17.25" thickTop="1" thickBot="1" x14ac:dyDescent="0.3">
      <c r="A16" s="38"/>
      <c r="B16" s="50" t="s">
        <v>18</v>
      </c>
      <c r="C16" s="161">
        <f>SUM(C10:C15)</f>
        <v>0</v>
      </c>
      <c r="D16" s="118">
        <f>SUM(D10:D15)</f>
        <v>0</v>
      </c>
      <c r="E16" s="146">
        <f>IF(C16,D16/C16,0)</f>
        <v>0</v>
      </c>
      <c r="F16" s="165">
        <f>SUM(F10:F15)</f>
        <v>0</v>
      </c>
      <c r="G16" s="176"/>
      <c r="H16" s="165">
        <f>SUM(H10:H15)</f>
        <v>0</v>
      </c>
      <c r="I16" s="176"/>
      <c r="J16" s="165">
        <f>SUM(J10:J15)</f>
        <v>0</v>
      </c>
      <c r="K16" s="176"/>
      <c r="L16" s="165">
        <f>SUM(L10:L15)</f>
        <v>0</v>
      </c>
      <c r="M16" s="194"/>
      <c r="N16" s="201">
        <f>IF(C16,(F16+H16+J16+L16)/C16,0)</f>
        <v>0</v>
      </c>
      <c r="O16" s="211">
        <f>SUM(N16,E16)</f>
        <v>0</v>
      </c>
      <c r="P16" s="227">
        <f>IF($P$6,C16/$P$6,0)</f>
        <v>0</v>
      </c>
      <c r="Q16" s="228">
        <f>IF($Q$6,C16/$Q$6,0)</f>
        <v>0</v>
      </c>
      <c r="R16" s="229">
        <f>SUM(D16,F16,H16,J16,L16)</f>
        <v>0</v>
      </c>
      <c r="S16" s="37"/>
      <c r="T16" s="37"/>
    </row>
    <row r="17" spans="1:20" s="2" customFormat="1" ht="15.75" x14ac:dyDescent="0.25">
      <c r="A17" s="36"/>
      <c r="B17" s="60"/>
      <c r="C17" s="117"/>
      <c r="D17" s="119" t="s">
        <v>207</v>
      </c>
      <c r="E17" s="145"/>
      <c r="F17" s="164"/>
      <c r="G17" s="175"/>
      <c r="H17" s="164"/>
      <c r="I17" s="175"/>
      <c r="J17" s="164"/>
      <c r="K17" s="175"/>
      <c r="L17" s="164"/>
      <c r="M17" s="175"/>
      <c r="N17" s="145"/>
      <c r="O17" s="145"/>
      <c r="P17" s="164"/>
      <c r="Q17" s="164"/>
      <c r="R17" s="221"/>
    </row>
    <row r="18" spans="1:20" s="2" customFormat="1" ht="16.5" thickBot="1" x14ac:dyDescent="0.3">
      <c r="A18" s="36"/>
      <c r="B18" s="60" t="s">
        <v>161</v>
      </c>
      <c r="C18" s="117"/>
      <c r="D18" s="120"/>
      <c r="E18" s="145"/>
      <c r="F18" s="164"/>
      <c r="G18" s="175"/>
      <c r="H18" s="164"/>
      <c r="I18" s="175"/>
      <c r="J18" s="164"/>
      <c r="K18" s="175"/>
      <c r="L18" s="164"/>
      <c r="M18" s="175"/>
      <c r="N18" s="145"/>
      <c r="O18" s="145"/>
      <c r="P18" s="164"/>
      <c r="Q18" s="164"/>
      <c r="R18" s="221"/>
    </row>
    <row r="19" spans="1:20" ht="15.75" x14ac:dyDescent="0.25">
      <c r="A19" s="8"/>
      <c r="B19" s="48" t="s">
        <v>110</v>
      </c>
      <c r="C19" s="254"/>
      <c r="D19" s="269"/>
      <c r="E19" s="314"/>
      <c r="F19" s="270"/>
      <c r="G19" s="271"/>
      <c r="H19" s="270"/>
      <c r="I19" s="271"/>
      <c r="J19" s="270"/>
      <c r="K19" s="271"/>
      <c r="L19" s="270"/>
      <c r="M19" s="272"/>
      <c r="N19" s="317"/>
      <c r="O19" s="212"/>
      <c r="P19" s="355"/>
      <c r="Q19" s="355"/>
      <c r="R19" s="356"/>
      <c r="S19" s="8"/>
    </row>
    <row r="20" spans="1:20" s="8" customFormat="1" ht="15.75" x14ac:dyDescent="0.25">
      <c r="B20" s="51" t="s">
        <v>111</v>
      </c>
      <c r="C20" s="259"/>
      <c r="D20" s="273"/>
      <c r="E20" s="315"/>
      <c r="F20" s="274"/>
      <c r="G20" s="275"/>
      <c r="H20" s="274"/>
      <c r="I20" s="275"/>
      <c r="J20" s="274"/>
      <c r="K20" s="275"/>
      <c r="L20" s="274"/>
      <c r="M20" s="276"/>
      <c r="N20" s="318"/>
      <c r="O20" s="212"/>
      <c r="P20" s="139"/>
      <c r="Q20" s="139"/>
      <c r="R20" s="230"/>
    </row>
    <row r="21" spans="1:20" ht="16.5" thickBot="1" x14ac:dyDescent="0.3">
      <c r="A21" s="8"/>
      <c r="B21" s="49" t="s">
        <v>32</v>
      </c>
      <c r="C21" s="264"/>
      <c r="D21" s="277"/>
      <c r="E21" s="316"/>
      <c r="F21" s="278"/>
      <c r="G21" s="279"/>
      <c r="H21" s="278"/>
      <c r="I21" s="279"/>
      <c r="J21" s="278"/>
      <c r="K21" s="279"/>
      <c r="L21" s="278"/>
      <c r="M21" s="280"/>
      <c r="N21" s="319"/>
      <c r="O21" s="213"/>
      <c r="P21" s="231"/>
      <c r="Q21" s="231"/>
      <c r="R21" s="232"/>
      <c r="S21" s="8"/>
    </row>
    <row r="22" spans="1:20" ht="17.25" thickTop="1" thickBot="1" x14ac:dyDescent="0.3">
      <c r="A22" s="8"/>
      <c r="B22" s="68" t="s">
        <v>18</v>
      </c>
      <c r="C22" s="121">
        <f>SUM(C19:C21)</f>
        <v>0</v>
      </c>
      <c r="D22" s="122">
        <f>SUM(D19:D21)</f>
        <v>0</v>
      </c>
      <c r="E22" s="147">
        <f>IF(C22,D22/C22,0)</f>
        <v>0</v>
      </c>
      <c r="F22" s="166">
        <f>SUM(F19:F21)</f>
        <v>0</v>
      </c>
      <c r="G22" s="177"/>
      <c r="H22" s="166">
        <f>SUM(H19:H21)</f>
        <v>0</v>
      </c>
      <c r="I22" s="177"/>
      <c r="J22" s="166">
        <f>SUM(J19:J21)</f>
        <v>0</v>
      </c>
      <c r="K22" s="177"/>
      <c r="L22" s="166">
        <f>SUM(L19:L21)</f>
        <v>0</v>
      </c>
      <c r="M22" s="195"/>
      <c r="N22" s="201">
        <f>IF(C22,(F22+H22+J22+L22)/C22,0)</f>
        <v>0</v>
      </c>
      <c r="O22" s="211">
        <f>SUM(N22,E22)</f>
        <v>0</v>
      </c>
      <c r="P22" s="227">
        <f>IF($P$6,C22/$P$6,0)</f>
        <v>0</v>
      </c>
      <c r="Q22" s="228">
        <f>IF($Q$6,C22/$Q$6,0)</f>
        <v>0</v>
      </c>
      <c r="R22" s="229">
        <f>SUM(D22,F22,H22,J22,L22)</f>
        <v>0</v>
      </c>
      <c r="S22" s="8"/>
    </row>
    <row r="23" spans="1:20" s="67" customFormat="1" ht="20.25" thickTop="1" thickBot="1" x14ac:dyDescent="0.35">
      <c r="B23" s="69" t="s">
        <v>206</v>
      </c>
      <c r="C23" s="123">
        <f>SUM(C16,C22)</f>
        <v>0</v>
      </c>
      <c r="D23" s="123">
        <f>SUM(D16,D22)</f>
        <v>0</v>
      </c>
      <c r="E23" s="148">
        <f>IF(C23,D23/C23,0)</f>
        <v>0</v>
      </c>
      <c r="F23" s="123">
        <f>SUM(F16,F22)</f>
        <v>0</v>
      </c>
      <c r="G23" s="178"/>
      <c r="H23" s="123">
        <f>SUM(H16,H22)</f>
        <v>0</v>
      </c>
      <c r="I23" s="178"/>
      <c r="J23" s="123">
        <f>SUM(J16,J22)</f>
        <v>0</v>
      </c>
      <c r="K23" s="178"/>
      <c r="L23" s="123">
        <f>SUM(L16,L22)</f>
        <v>0</v>
      </c>
      <c r="M23" s="178"/>
      <c r="N23" s="145"/>
      <c r="O23" s="145"/>
      <c r="P23" s="164"/>
      <c r="Q23" s="164"/>
      <c r="R23" s="221"/>
    </row>
    <row r="24" spans="1:20" s="2" customFormat="1" ht="19.5" thickTop="1" x14ac:dyDescent="0.25">
      <c r="A24" s="56"/>
      <c r="B24" s="63" t="s">
        <v>186</v>
      </c>
      <c r="C24" s="124"/>
      <c r="D24" s="124"/>
      <c r="E24" s="149"/>
      <c r="F24" s="124"/>
      <c r="G24" s="179"/>
      <c r="H24" s="124"/>
      <c r="I24" s="179"/>
      <c r="J24" s="124"/>
      <c r="K24" s="179"/>
      <c r="L24" s="124"/>
      <c r="M24" s="179"/>
      <c r="N24" s="145"/>
      <c r="O24" s="145"/>
      <c r="P24" s="164"/>
      <c r="Q24" s="164"/>
      <c r="R24" s="221"/>
      <c r="S24" s="37"/>
      <c r="T24" s="37"/>
    </row>
    <row r="25" spans="1:20" s="8" customFormat="1" ht="16.5" thickBot="1" x14ac:dyDescent="0.3">
      <c r="B25" s="62" t="s">
        <v>188</v>
      </c>
      <c r="C25" s="125"/>
      <c r="D25" s="125"/>
      <c r="E25" s="150"/>
      <c r="F25" s="125"/>
      <c r="G25" s="180"/>
      <c r="H25" s="125"/>
      <c r="I25" s="180"/>
      <c r="J25" s="125"/>
      <c r="K25" s="180"/>
      <c r="L25" s="125"/>
      <c r="M25" s="180"/>
      <c r="N25" s="202"/>
      <c r="O25" s="145"/>
      <c r="P25" s="164"/>
      <c r="Q25" s="164"/>
      <c r="R25" s="221"/>
    </row>
    <row r="26" spans="1:20" s="8" customFormat="1" ht="15.75" x14ac:dyDescent="0.25">
      <c r="A26" s="22"/>
      <c r="B26" s="48" t="s">
        <v>163</v>
      </c>
      <c r="C26" s="254"/>
      <c r="D26" s="269"/>
      <c r="E26" s="314"/>
      <c r="F26" s="281"/>
      <c r="G26" s="271"/>
      <c r="H26" s="281"/>
      <c r="I26" s="271"/>
      <c r="J26" s="281"/>
      <c r="K26" s="271"/>
      <c r="L26" s="281"/>
      <c r="M26" s="282"/>
      <c r="N26" s="324"/>
      <c r="O26" s="214"/>
      <c r="P26" s="233"/>
      <c r="Q26" s="233"/>
      <c r="R26" s="234"/>
    </row>
    <row r="27" spans="1:20" s="8" customFormat="1" ht="15.75" x14ac:dyDescent="0.25">
      <c r="A27" s="22"/>
      <c r="B27" s="51" t="s">
        <v>164</v>
      </c>
      <c r="C27" s="259"/>
      <c r="D27" s="273"/>
      <c r="E27" s="315"/>
      <c r="F27" s="283"/>
      <c r="G27" s="275"/>
      <c r="H27" s="283"/>
      <c r="I27" s="275"/>
      <c r="J27" s="283"/>
      <c r="K27" s="275"/>
      <c r="L27" s="283"/>
      <c r="M27" s="284"/>
      <c r="N27" s="325"/>
      <c r="O27" s="214"/>
      <c r="P27" s="233"/>
      <c r="Q27" s="233"/>
      <c r="R27" s="234"/>
    </row>
    <row r="28" spans="1:20" s="8" customFormat="1" ht="15.75" x14ac:dyDescent="0.25">
      <c r="A28" s="22"/>
      <c r="B28" s="51" t="s">
        <v>165</v>
      </c>
      <c r="C28" s="259"/>
      <c r="D28" s="273"/>
      <c r="E28" s="315"/>
      <c r="F28" s="283"/>
      <c r="G28" s="275"/>
      <c r="H28" s="283"/>
      <c r="I28" s="275"/>
      <c r="J28" s="283"/>
      <c r="K28" s="275"/>
      <c r="L28" s="283"/>
      <c r="M28" s="284"/>
      <c r="N28" s="325"/>
      <c r="O28" s="214"/>
      <c r="P28" s="233"/>
      <c r="Q28" s="233"/>
      <c r="R28" s="234"/>
    </row>
    <row r="29" spans="1:20" s="8" customFormat="1" ht="16.5" thickBot="1" x14ac:dyDescent="0.3">
      <c r="A29" s="22"/>
      <c r="B29" s="49" t="s">
        <v>32</v>
      </c>
      <c r="C29" s="264"/>
      <c r="D29" s="277"/>
      <c r="E29" s="316"/>
      <c r="F29" s="285"/>
      <c r="G29" s="279"/>
      <c r="H29" s="285"/>
      <c r="I29" s="279"/>
      <c r="J29" s="285"/>
      <c r="K29" s="279"/>
      <c r="L29" s="285"/>
      <c r="M29" s="286"/>
      <c r="N29" s="330"/>
      <c r="O29" s="215"/>
      <c r="P29" s="235"/>
      <c r="Q29" s="235"/>
      <c r="R29" s="236"/>
    </row>
    <row r="30" spans="1:20" s="8" customFormat="1" ht="17.25" thickTop="1" thickBot="1" x14ac:dyDescent="0.3">
      <c r="A30" s="22"/>
      <c r="B30" s="50" t="s">
        <v>18</v>
      </c>
      <c r="C30" s="126">
        <f>SUM(C26:C29)</f>
        <v>0</v>
      </c>
      <c r="D30" s="127">
        <f>SUM(D26:D29)</f>
        <v>0</v>
      </c>
      <c r="E30" s="151">
        <f>IF(C30,D30/C30,0)</f>
        <v>0</v>
      </c>
      <c r="F30" s="167">
        <f>SUM(F26:F29)</f>
        <v>0</v>
      </c>
      <c r="G30" s="181"/>
      <c r="H30" s="167">
        <f t="shared" ref="H30:L30" si="0">SUM(H26:H29)</f>
        <v>0</v>
      </c>
      <c r="I30" s="181"/>
      <c r="J30" s="167">
        <f t="shared" si="0"/>
        <v>0</v>
      </c>
      <c r="K30" s="181"/>
      <c r="L30" s="167">
        <f t="shared" si="0"/>
        <v>0</v>
      </c>
      <c r="M30" s="196"/>
      <c r="N30" s="203">
        <f>IF(C30,(F30+H30+J30+L30)/C30,0)</f>
        <v>0</v>
      </c>
      <c r="O30" s="216">
        <f>SUM(N30,E30)</f>
        <v>0</v>
      </c>
      <c r="P30" s="237">
        <f>IF($P$6,C30/$P$6,0)</f>
        <v>0</v>
      </c>
      <c r="Q30" s="238">
        <f>IF($Q$6,C30/$Q$6,0)</f>
        <v>0</v>
      </c>
      <c r="R30" s="239">
        <f>SUM(D30,F30,H30,J30,L30)</f>
        <v>0</v>
      </c>
    </row>
    <row r="31" spans="1:20" s="8" customFormat="1" ht="16.5" thickBot="1" x14ac:dyDescent="0.3">
      <c r="B31" s="62" t="s">
        <v>189</v>
      </c>
      <c r="C31" s="125"/>
      <c r="D31" s="125"/>
      <c r="E31" s="253"/>
      <c r="F31" s="125"/>
      <c r="G31" s="180"/>
      <c r="H31" s="125"/>
      <c r="I31" s="180"/>
      <c r="J31" s="125"/>
      <c r="K31" s="180"/>
      <c r="L31" s="125"/>
      <c r="M31" s="180"/>
      <c r="N31" s="202"/>
      <c r="O31" s="202"/>
      <c r="P31" s="240"/>
      <c r="Q31" s="240"/>
      <c r="R31" s="241"/>
    </row>
    <row r="32" spans="1:20" s="8" customFormat="1" ht="15.75" x14ac:dyDescent="0.25">
      <c r="A32" s="22"/>
      <c r="B32" s="48" t="s">
        <v>166</v>
      </c>
      <c r="C32" s="287"/>
      <c r="D32" s="288" t="s">
        <v>19</v>
      </c>
      <c r="E32" s="363"/>
      <c r="F32" s="289"/>
      <c r="G32" s="290"/>
      <c r="H32" s="291"/>
      <c r="I32" s="290"/>
      <c r="J32" s="291" t="s">
        <v>19</v>
      </c>
      <c r="K32" s="290"/>
      <c r="L32" s="291"/>
      <c r="M32" s="292"/>
      <c r="N32" s="324"/>
      <c r="O32" s="214"/>
      <c r="P32" s="364"/>
      <c r="Q32" s="364"/>
      <c r="R32" s="365"/>
    </row>
    <row r="33" spans="1:18" s="8" customFormat="1" ht="15.75" x14ac:dyDescent="0.25">
      <c r="A33" s="22"/>
      <c r="B33" s="51" t="s">
        <v>167</v>
      </c>
      <c r="C33" s="259"/>
      <c r="D33" s="293"/>
      <c r="E33" s="363"/>
      <c r="F33" s="283"/>
      <c r="G33" s="275"/>
      <c r="H33" s="283"/>
      <c r="I33" s="275"/>
      <c r="J33" s="283"/>
      <c r="K33" s="275"/>
      <c r="L33" s="283"/>
      <c r="M33" s="294"/>
      <c r="N33" s="325"/>
      <c r="O33" s="214"/>
      <c r="P33" s="242"/>
      <c r="Q33" s="242"/>
      <c r="R33" s="243"/>
    </row>
    <row r="34" spans="1:18" s="8" customFormat="1" ht="15.75" x14ac:dyDescent="0.25">
      <c r="A34" s="22"/>
      <c r="B34" s="51" t="s">
        <v>168</v>
      </c>
      <c r="C34" s="295"/>
      <c r="D34" s="293"/>
      <c r="E34" s="363"/>
      <c r="F34" s="296"/>
      <c r="G34" s="275"/>
      <c r="H34" s="297"/>
      <c r="I34" s="275"/>
      <c r="J34" s="297"/>
      <c r="K34" s="275"/>
      <c r="L34" s="297"/>
      <c r="M34" s="294"/>
      <c r="N34" s="325"/>
      <c r="O34" s="214"/>
      <c r="P34" s="242"/>
      <c r="Q34" s="242"/>
      <c r="R34" s="243"/>
    </row>
    <row r="35" spans="1:18" s="8" customFormat="1" ht="15.75" x14ac:dyDescent="0.25">
      <c r="A35" s="22"/>
      <c r="B35" s="51" t="s">
        <v>169</v>
      </c>
      <c r="C35" s="295"/>
      <c r="D35" s="293"/>
      <c r="E35" s="363"/>
      <c r="F35" s="296"/>
      <c r="G35" s="275"/>
      <c r="H35" s="297"/>
      <c r="I35" s="275"/>
      <c r="J35" s="297"/>
      <c r="K35" s="275"/>
      <c r="L35" s="297"/>
      <c r="M35" s="294"/>
      <c r="N35" s="325"/>
      <c r="O35" s="214"/>
      <c r="P35" s="242"/>
      <c r="Q35" s="242"/>
      <c r="R35" s="243"/>
    </row>
    <row r="36" spans="1:18" s="8" customFormat="1" ht="15.75" x14ac:dyDescent="0.25">
      <c r="A36" s="22"/>
      <c r="B36" s="51" t="s">
        <v>170</v>
      </c>
      <c r="C36" s="295"/>
      <c r="D36" s="293"/>
      <c r="E36" s="363"/>
      <c r="F36" s="296"/>
      <c r="G36" s="275"/>
      <c r="H36" s="297"/>
      <c r="I36" s="275"/>
      <c r="J36" s="297"/>
      <c r="K36" s="275"/>
      <c r="L36" s="297"/>
      <c r="M36" s="294"/>
      <c r="N36" s="325"/>
      <c r="O36" s="217"/>
      <c r="P36" s="242"/>
      <c r="Q36" s="242"/>
      <c r="R36" s="243"/>
    </row>
    <row r="37" spans="1:18" s="8" customFormat="1" ht="15.75" x14ac:dyDescent="0.25">
      <c r="A37" s="22"/>
      <c r="B37" s="51" t="s">
        <v>171</v>
      </c>
      <c r="C37" s="295"/>
      <c r="D37" s="293"/>
      <c r="E37" s="363"/>
      <c r="F37" s="296"/>
      <c r="G37" s="275"/>
      <c r="H37" s="297"/>
      <c r="I37" s="275"/>
      <c r="J37" s="297"/>
      <c r="K37" s="275"/>
      <c r="L37" s="297"/>
      <c r="M37" s="294"/>
      <c r="N37" s="325"/>
      <c r="O37" s="217"/>
      <c r="P37" s="242"/>
      <c r="Q37" s="242"/>
      <c r="R37" s="243"/>
    </row>
    <row r="38" spans="1:18" s="8" customFormat="1" ht="16.5" thickBot="1" x14ac:dyDescent="0.3">
      <c r="A38" s="22"/>
      <c r="B38" s="49" t="s">
        <v>32</v>
      </c>
      <c r="C38" s="298"/>
      <c r="D38" s="299"/>
      <c r="E38" s="362"/>
      <c r="F38" s="300"/>
      <c r="G38" s="279"/>
      <c r="H38" s="301"/>
      <c r="I38" s="279"/>
      <c r="J38" s="301"/>
      <c r="K38" s="279"/>
      <c r="L38" s="301"/>
      <c r="M38" s="302"/>
      <c r="N38" s="330"/>
      <c r="O38" s="213"/>
      <c r="P38" s="244"/>
      <c r="Q38" s="244"/>
      <c r="R38" s="245"/>
    </row>
    <row r="39" spans="1:18" s="8" customFormat="1" ht="17.25" thickTop="1" thickBot="1" x14ac:dyDescent="0.3">
      <c r="A39" s="22"/>
      <c r="B39" s="64" t="s">
        <v>18</v>
      </c>
      <c r="C39" s="128">
        <f>SUM(C32:C38)</f>
        <v>0</v>
      </c>
      <c r="D39" s="129">
        <f>SUM(D32:D38)</f>
        <v>0</v>
      </c>
      <c r="E39" s="151">
        <f>IF(C39,D39/C39,0)</f>
        <v>0</v>
      </c>
      <c r="F39" s="168">
        <f>SUM(F32:F38)</f>
        <v>0</v>
      </c>
      <c r="G39" s="182"/>
      <c r="H39" s="168">
        <f>SUM(H32:H38)</f>
        <v>0</v>
      </c>
      <c r="I39" s="182"/>
      <c r="J39" s="168">
        <f>SUM(J32:J38)</f>
        <v>0</v>
      </c>
      <c r="K39" s="182"/>
      <c r="L39" s="168">
        <f>SUM(L32:L38)</f>
        <v>0</v>
      </c>
      <c r="M39" s="197"/>
      <c r="N39" s="204">
        <f>IF(C39,(F39+H39+J39+L39)/C39,0)</f>
        <v>0</v>
      </c>
      <c r="O39" s="216">
        <f>SUM(N39,E39)</f>
        <v>0</v>
      </c>
      <c r="P39" s="237">
        <f>IF($P$6,C39/$P$6,0)</f>
        <v>0</v>
      </c>
      <c r="Q39" s="238">
        <f>IF($Q$6,C39/$Q$6,0)</f>
        <v>0</v>
      </c>
      <c r="R39" s="239">
        <f>SUM(D39,F39,H39,J39,L39)</f>
        <v>0</v>
      </c>
    </row>
    <row r="40" spans="1:18" s="8" customFormat="1" ht="16.5" thickBot="1" x14ac:dyDescent="0.3">
      <c r="B40" s="62" t="s">
        <v>190</v>
      </c>
      <c r="C40" s="125"/>
      <c r="D40" s="125"/>
      <c r="E40" s="150"/>
      <c r="F40" s="125"/>
      <c r="G40" s="180"/>
      <c r="H40" s="125"/>
      <c r="I40" s="180"/>
      <c r="J40" s="125"/>
      <c r="K40" s="180"/>
      <c r="L40" s="125"/>
      <c r="M40" s="180"/>
      <c r="N40" s="202"/>
      <c r="O40" s="202"/>
      <c r="P40" s="240"/>
      <c r="Q40" s="240"/>
      <c r="R40" s="241"/>
    </row>
    <row r="41" spans="1:18" s="8" customFormat="1" ht="15.75" x14ac:dyDescent="0.25">
      <c r="A41" s="57"/>
      <c r="B41" s="48" t="s">
        <v>172</v>
      </c>
      <c r="C41" s="254"/>
      <c r="D41" s="269"/>
      <c r="E41" s="314"/>
      <c r="F41" s="281"/>
      <c r="G41" s="271"/>
      <c r="H41" s="281"/>
      <c r="I41" s="271"/>
      <c r="J41" s="281"/>
      <c r="K41" s="271"/>
      <c r="L41" s="281"/>
      <c r="M41" s="282"/>
      <c r="N41" s="317"/>
      <c r="O41" s="217"/>
      <c r="P41" s="320"/>
      <c r="Q41" s="320"/>
      <c r="R41" s="321"/>
    </row>
    <row r="42" spans="1:18" s="8" customFormat="1" ht="15.75" x14ac:dyDescent="0.25">
      <c r="A42" s="57"/>
      <c r="B42" s="51" t="s">
        <v>173</v>
      </c>
      <c r="C42" s="259"/>
      <c r="D42" s="273"/>
      <c r="E42" s="315"/>
      <c r="F42" s="283"/>
      <c r="G42" s="275"/>
      <c r="H42" s="283"/>
      <c r="I42" s="275"/>
      <c r="J42" s="283"/>
      <c r="K42" s="275"/>
      <c r="L42" s="283"/>
      <c r="M42" s="284"/>
      <c r="N42" s="318"/>
      <c r="O42" s="214"/>
      <c r="P42" s="320"/>
      <c r="Q42" s="320"/>
      <c r="R42" s="321"/>
    </row>
    <row r="43" spans="1:18" s="8" customFormat="1" ht="15.75" x14ac:dyDescent="0.25">
      <c r="A43" s="57"/>
      <c r="B43" s="51" t="s">
        <v>174</v>
      </c>
      <c r="C43" s="259"/>
      <c r="D43" s="273"/>
      <c r="E43" s="315"/>
      <c r="F43" s="283"/>
      <c r="G43" s="275"/>
      <c r="H43" s="283"/>
      <c r="I43" s="275"/>
      <c r="J43" s="283"/>
      <c r="K43" s="275"/>
      <c r="L43" s="283"/>
      <c r="M43" s="284"/>
      <c r="N43" s="318"/>
      <c r="O43" s="214"/>
      <c r="P43" s="320"/>
      <c r="Q43" s="320"/>
      <c r="R43" s="321"/>
    </row>
    <row r="44" spans="1:18" s="8" customFormat="1" ht="15.75" x14ac:dyDescent="0.25">
      <c r="A44" s="57"/>
      <c r="B44" s="51" t="s">
        <v>175</v>
      </c>
      <c r="C44" s="259"/>
      <c r="D44" s="273"/>
      <c r="E44" s="315"/>
      <c r="F44" s="283"/>
      <c r="G44" s="275"/>
      <c r="H44" s="283"/>
      <c r="I44" s="275"/>
      <c r="J44" s="283"/>
      <c r="K44" s="275"/>
      <c r="L44" s="283"/>
      <c r="M44" s="284"/>
      <c r="N44" s="318"/>
      <c r="O44" s="214"/>
      <c r="P44" s="320"/>
      <c r="Q44" s="320"/>
      <c r="R44" s="321"/>
    </row>
    <row r="45" spans="1:18" s="8" customFormat="1" ht="15.75" x14ac:dyDescent="0.25">
      <c r="A45" s="57"/>
      <c r="B45" s="51" t="s">
        <v>176</v>
      </c>
      <c r="C45" s="259"/>
      <c r="D45" s="273"/>
      <c r="E45" s="315"/>
      <c r="F45" s="283"/>
      <c r="G45" s="275"/>
      <c r="H45" s="283"/>
      <c r="I45" s="275"/>
      <c r="J45" s="283"/>
      <c r="K45" s="275"/>
      <c r="L45" s="283"/>
      <c r="M45" s="284"/>
      <c r="N45" s="318"/>
      <c r="O45" s="214"/>
      <c r="P45" s="320"/>
      <c r="Q45" s="320"/>
      <c r="R45" s="321"/>
    </row>
    <row r="46" spans="1:18" s="8" customFormat="1" ht="16.5" thickBot="1" x14ac:dyDescent="0.3">
      <c r="A46" s="57"/>
      <c r="B46" s="49" t="s">
        <v>32</v>
      </c>
      <c r="C46" s="264"/>
      <c r="D46" s="277"/>
      <c r="E46" s="316"/>
      <c r="F46" s="285"/>
      <c r="G46" s="279"/>
      <c r="H46" s="285"/>
      <c r="I46" s="279"/>
      <c r="J46" s="285"/>
      <c r="K46" s="279"/>
      <c r="L46" s="285"/>
      <c r="M46" s="286"/>
      <c r="N46" s="319"/>
      <c r="O46" s="213"/>
      <c r="P46" s="322"/>
      <c r="Q46" s="322"/>
      <c r="R46" s="323"/>
    </row>
    <row r="47" spans="1:18" s="8" customFormat="1" ht="17.25" thickTop="1" thickBot="1" x14ac:dyDescent="0.3">
      <c r="A47" s="57"/>
      <c r="B47" s="50" t="s">
        <v>18</v>
      </c>
      <c r="C47" s="126">
        <f>SUM(C41:C46)</f>
        <v>0</v>
      </c>
      <c r="D47" s="127">
        <f>SUM(D41:D46)</f>
        <v>0</v>
      </c>
      <c r="E47" s="151">
        <f>IF(C47,D47/C47,0)</f>
        <v>0</v>
      </c>
      <c r="F47" s="167">
        <f>SUM(F41:F46)</f>
        <v>0</v>
      </c>
      <c r="G47" s="181"/>
      <c r="H47" s="167">
        <f>SUM(H41:H46)</f>
        <v>0</v>
      </c>
      <c r="I47" s="181"/>
      <c r="J47" s="167">
        <f>SUM(J41:J46)</f>
        <v>0</v>
      </c>
      <c r="K47" s="181"/>
      <c r="L47" s="167">
        <f>SUM(L41:L46)</f>
        <v>0</v>
      </c>
      <c r="M47" s="196"/>
      <c r="N47" s="203">
        <f>IF(C47,(F47+H47+J47+L47)/C47,0)</f>
        <v>0</v>
      </c>
      <c r="O47" s="216">
        <f>SUM(N47,E47)</f>
        <v>0</v>
      </c>
      <c r="P47" s="237">
        <f>IF($P$6,C47/$P$6,0)</f>
        <v>0</v>
      </c>
      <c r="Q47" s="238">
        <f>IF($Q$6,C47/$Q$6,0)</f>
        <v>0</v>
      </c>
      <c r="R47" s="239">
        <f>SUM(D47,F47,H47,J47,L47)</f>
        <v>0</v>
      </c>
    </row>
    <row r="48" spans="1:18" s="8" customFormat="1" ht="16.5" thickBot="1" x14ac:dyDescent="0.3">
      <c r="B48" s="62" t="s">
        <v>191</v>
      </c>
      <c r="C48" s="125"/>
      <c r="D48" s="125"/>
      <c r="E48" s="150"/>
      <c r="F48" s="125"/>
      <c r="G48" s="180"/>
      <c r="H48" s="125"/>
      <c r="I48" s="180"/>
      <c r="J48" s="125"/>
      <c r="K48" s="180"/>
      <c r="L48" s="125"/>
      <c r="M48" s="180"/>
      <c r="N48" s="202"/>
      <c r="O48" s="202"/>
      <c r="P48" s="240"/>
      <c r="Q48" s="240"/>
      <c r="R48" s="241"/>
    </row>
    <row r="49" spans="1:18" s="8" customFormat="1" ht="15.75" x14ac:dyDescent="0.25">
      <c r="A49" s="22"/>
      <c r="B49" s="48" t="s">
        <v>177</v>
      </c>
      <c r="C49" s="254"/>
      <c r="D49" s="269"/>
      <c r="E49" s="314"/>
      <c r="F49" s="281"/>
      <c r="G49" s="271"/>
      <c r="H49" s="281"/>
      <c r="I49" s="271"/>
      <c r="J49" s="281"/>
      <c r="K49" s="271"/>
      <c r="L49" s="281"/>
      <c r="M49" s="282"/>
      <c r="N49" s="324"/>
      <c r="O49" s="214"/>
      <c r="P49" s="326"/>
      <c r="Q49" s="326"/>
      <c r="R49" s="327"/>
    </row>
    <row r="50" spans="1:18" s="8" customFormat="1" ht="15.75" x14ac:dyDescent="0.25">
      <c r="A50" s="22"/>
      <c r="B50" s="51" t="s">
        <v>178</v>
      </c>
      <c r="C50" s="259"/>
      <c r="D50" s="273"/>
      <c r="E50" s="315"/>
      <c r="F50" s="283"/>
      <c r="G50" s="275"/>
      <c r="H50" s="283"/>
      <c r="I50" s="275"/>
      <c r="J50" s="283"/>
      <c r="K50" s="275"/>
      <c r="L50" s="283"/>
      <c r="M50" s="284"/>
      <c r="N50" s="325"/>
      <c r="O50" s="214"/>
      <c r="P50" s="326"/>
      <c r="Q50" s="326"/>
      <c r="R50" s="327"/>
    </row>
    <row r="51" spans="1:18" s="8" customFormat="1" ht="15.75" x14ac:dyDescent="0.25">
      <c r="A51" s="22"/>
      <c r="B51" s="51" t="s">
        <v>179</v>
      </c>
      <c r="C51" s="259"/>
      <c r="D51" s="273"/>
      <c r="E51" s="315"/>
      <c r="F51" s="283"/>
      <c r="G51" s="275"/>
      <c r="H51" s="283"/>
      <c r="I51" s="275"/>
      <c r="J51" s="283"/>
      <c r="K51" s="275"/>
      <c r="L51" s="283"/>
      <c r="M51" s="284"/>
      <c r="N51" s="325"/>
      <c r="O51" s="214"/>
      <c r="P51" s="326"/>
      <c r="Q51" s="326"/>
      <c r="R51" s="327"/>
    </row>
    <row r="52" spans="1:18" s="8" customFormat="1" ht="15.75" x14ac:dyDescent="0.25">
      <c r="A52" s="22"/>
      <c r="B52" s="51" t="s">
        <v>180</v>
      </c>
      <c r="C52" s="259"/>
      <c r="D52" s="273"/>
      <c r="E52" s="315"/>
      <c r="F52" s="283"/>
      <c r="G52" s="275"/>
      <c r="H52" s="283"/>
      <c r="I52" s="275"/>
      <c r="J52" s="283"/>
      <c r="K52" s="275"/>
      <c r="L52" s="283"/>
      <c r="M52" s="284"/>
      <c r="N52" s="325"/>
      <c r="O52" s="214"/>
      <c r="P52" s="326"/>
      <c r="Q52" s="326"/>
      <c r="R52" s="327"/>
    </row>
    <row r="53" spans="1:18" s="8" customFormat="1" ht="16.5" thickBot="1" x14ac:dyDescent="0.3">
      <c r="A53" s="22"/>
      <c r="B53" s="49" t="s">
        <v>32</v>
      </c>
      <c r="C53" s="264"/>
      <c r="D53" s="277"/>
      <c r="E53" s="316"/>
      <c r="F53" s="285"/>
      <c r="G53" s="279"/>
      <c r="H53" s="285"/>
      <c r="I53" s="279"/>
      <c r="J53" s="285"/>
      <c r="K53" s="279"/>
      <c r="L53" s="285"/>
      <c r="M53" s="286"/>
      <c r="N53" s="330"/>
      <c r="O53" s="213"/>
      <c r="P53" s="328"/>
      <c r="Q53" s="328"/>
      <c r="R53" s="329"/>
    </row>
    <row r="54" spans="1:18" s="8" customFormat="1" ht="17.25" thickTop="1" thickBot="1" x14ac:dyDescent="0.3">
      <c r="A54" s="22"/>
      <c r="B54" s="50" t="s">
        <v>18</v>
      </c>
      <c r="C54" s="126">
        <f>SUM(C49:C53)</f>
        <v>0</v>
      </c>
      <c r="D54" s="127">
        <f>SUM(D49:D53)</f>
        <v>0</v>
      </c>
      <c r="E54" s="151">
        <f>IF(C54,D54/C54,0)</f>
        <v>0</v>
      </c>
      <c r="F54" s="167">
        <f>SUM(F49:F53)</f>
        <v>0</v>
      </c>
      <c r="G54" s="181"/>
      <c r="H54" s="167">
        <f>SUM(H49:H53)</f>
        <v>0</v>
      </c>
      <c r="I54" s="181"/>
      <c r="J54" s="167">
        <f>SUM(J49:J53)</f>
        <v>0</v>
      </c>
      <c r="K54" s="181"/>
      <c r="L54" s="167">
        <f>SUM(L49:L53)</f>
        <v>0</v>
      </c>
      <c r="M54" s="196"/>
      <c r="N54" s="203">
        <f>IF(C54,(F54+H54+J54+L54)/C54,0)</f>
        <v>0</v>
      </c>
      <c r="O54" s="216">
        <f>SUM(N54,E54)</f>
        <v>0</v>
      </c>
      <c r="P54" s="237">
        <f>IF($P$6,C54/$P$6,0)</f>
        <v>0</v>
      </c>
      <c r="Q54" s="238">
        <f>IF($Q$6,C54/$Q$6,0)</f>
        <v>0</v>
      </c>
      <c r="R54" s="239">
        <f>SUM(D54,F54,H54,J54,L54)</f>
        <v>0</v>
      </c>
    </row>
    <row r="55" spans="1:18" s="8" customFormat="1" ht="16.5" thickBot="1" x14ac:dyDescent="0.3">
      <c r="B55" s="62" t="s">
        <v>192</v>
      </c>
      <c r="C55" s="125"/>
      <c r="D55" s="125"/>
      <c r="E55" s="150"/>
      <c r="F55" s="125"/>
      <c r="G55" s="180"/>
      <c r="H55" s="125"/>
      <c r="I55" s="180"/>
      <c r="J55" s="125"/>
      <c r="K55" s="180"/>
      <c r="L55" s="125"/>
      <c r="M55" s="180"/>
      <c r="N55" s="202"/>
      <c r="O55" s="202"/>
      <c r="P55" s="240"/>
      <c r="Q55" s="240"/>
      <c r="R55" s="241"/>
    </row>
    <row r="56" spans="1:18" s="8" customFormat="1" ht="15.75" x14ac:dyDescent="0.25">
      <c r="B56" s="48" t="s">
        <v>181</v>
      </c>
      <c r="C56" s="254"/>
      <c r="D56" s="269"/>
      <c r="E56" s="314"/>
      <c r="F56" s="281"/>
      <c r="G56" s="271"/>
      <c r="H56" s="281"/>
      <c r="I56" s="271"/>
      <c r="J56" s="281"/>
      <c r="K56" s="271"/>
      <c r="L56" s="281"/>
      <c r="M56" s="282"/>
      <c r="N56" s="324"/>
      <c r="O56" s="214"/>
      <c r="P56" s="326"/>
      <c r="Q56" s="326"/>
      <c r="R56" s="327"/>
    </row>
    <row r="57" spans="1:18" s="8" customFormat="1" ht="15.75" x14ac:dyDescent="0.25">
      <c r="B57" s="51" t="s">
        <v>182</v>
      </c>
      <c r="C57" s="259"/>
      <c r="D57" s="273"/>
      <c r="E57" s="315"/>
      <c r="F57" s="283"/>
      <c r="G57" s="275"/>
      <c r="H57" s="283"/>
      <c r="I57" s="275"/>
      <c r="J57" s="283"/>
      <c r="K57" s="275"/>
      <c r="L57" s="283"/>
      <c r="M57" s="284"/>
      <c r="N57" s="325"/>
      <c r="O57" s="214"/>
      <c r="P57" s="326"/>
      <c r="Q57" s="326"/>
      <c r="R57" s="327"/>
    </row>
    <row r="58" spans="1:18" s="8" customFormat="1" ht="15.75" x14ac:dyDescent="0.25">
      <c r="B58" s="51" t="s">
        <v>25</v>
      </c>
      <c r="C58" s="259"/>
      <c r="D58" s="273"/>
      <c r="E58" s="315"/>
      <c r="F58" s="283"/>
      <c r="G58" s="275"/>
      <c r="H58" s="283"/>
      <c r="I58" s="275"/>
      <c r="J58" s="283"/>
      <c r="K58" s="275"/>
      <c r="L58" s="283"/>
      <c r="M58" s="284"/>
      <c r="N58" s="325"/>
      <c r="O58" s="214"/>
      <c r="P58" s="326"/>
      <c r="Q58" s="326"/>
      <c r="R58" s="327"/>
    </row>
    <row r="59" spans="1:18" s="8" customFormat="1" ht="15.75" x14ac:dyDescent="0.25">
      <c r="B59" s="51" t="s">
        <v>183</v>
      </c>
      <c r="C59" s="259"/>
      <c r="D59" s="273"/>
      <c r="E59" s="315"/>
      <c r="F59" s="283"/>
      <c r="G59" s="275"/>
      <c r="H59" s="283"/>
      <c r="I59" s="275"/>
      <c r="J59" s="283"/>
      <c r="K59" s="275"/>
      <c r="L59" s="283"/>
      <c r="M59" s="284"/>
      <c r="N59" s="325"/>
      <c r="O59" s="214"/>
      <c r="P59" s="326"/>
      <c r="Q59" s="326"/>
      <c r="R59" s="327"/>
    </row>
    <row r="60" spans="1:18" s="8" customFormat="1" ht="16.5" thickBot="1" x14ac:dyDescent="0.3">
      <c r="B60" s="49" t="s">
        <v>32</v>
      </c>
      <c r="C60" s="264"/>
      <c r="D60" s="303"/>
      <c r="E60" s="316"/>
      <c r="F60" s="285"/>
      <c r="G60" s="279"/>
      <c r="H60" s="285"/>
      <c r="I60" s="279"/>
      <c r="J60" s="285"/>
      <c r="K60" s="279"/>
      <c r="L60" s="285"/>
      <c r="M60" s="286"/>
      <c r="N60" s="330"/>
      <c r="O60" s="213"/>
      <c r="P60" s="328"/>
      <c r="Q60" s="328"/>
      <c r="R60" s="329"/>
    </row>
    <row r="61" spans="1:18" s="8" customFormat="1" ht="17.25" thickTop="1" thickBot="1" x14ac:dyDescent="0.3">
      <c r="B61" s="50" t="s">
        <v>18</v>
      </c>
      <c r="C61" s="126">
        <f>SUM(C56:C60)</f>
        <v>0</v>
      </c>
      <c r="D61" s="127">
        <f>SUM(D56:D60)</f>
        <v>0</v>
      </c>
      <c r="E61" s="151">
        <f>IF(C61,D61/C61,0)</f>
        <v>0</v>
      </c>
      <c r="F61" s="167">
        <f>SUM(F56:F60)</f>
        <v>0</v>
      </c>
      <c r="G61" s="181"/>
      <c r="H61" s="167">
        <f>SUM(H56:H60)</f>
        <v>0</v>
      </c>
      <c r="I61" s="181"/>
      <c r="J61" s="167">
        <f>SUM(J56:J60)</f>
        <v>0</v>
      </c>
      <c r="K61" s="181"/>
      <c r="L61" s="167">
        <f>SUM(L56:L60)</f>
        <v>0</v>
      </c>
      <c r="M61" s="196"/>
      <c r="N61" s="203">
        <f>IF(C61,(F61+H61+J61+L61)/C61,0)</f>
        <v>0</v>
      </c>
      <c r="O61" s="216">
        <f>SUM(N61,E61)</f>
        <v>0</v>
      </c>
      <c r="P61" s="237">
        <f>IF($P$6,C61/$P$6,0)</f>
        <v>0</v>
      </c>
      <c r="Q61" s="238">
        <f>IF($Q$6,C61/$Q$6,0)</f>
        <v>0</v>
      </c>
      <c r="R61" s="239">
        <f>SUM(D61,F61,H61,J61,L61)</f>
        <v>0</v>
      </c>
    </row>
    <row r="62" spans="1:18" s="8" customFormat="1" ht="16.5" thickBot="1" x14ac:dyDescent="0.3">
      <c r="B62" s="62" t="s">
        <v>193</v>
      </c>
      <c r="C62" s="125"/>
      <c r="D62" s="125"/>
      <c r="E62" s="150"/>
      <c r="F62" s="125"/>
      <c r="G62" s="180"/>
      <c r="H62" s="125"/>
      <c r="I62" s="180"/>
      <c r="J62" s="125"/>
      <c r="K62" s="180"/>
      <c r="L62" s="125"/>
      <c r="M62" s="180"/>
      <c r="N62" s="202"/>
      <c r="O62" s="202"/>
      <c r="P62" s="240"/>
      <c r="Q62" s="240"/>
      <c r="R62" s="241"/>
    </row>
    <row r="63" spans="1:18" s="8" customFormat="1" ht="15.75" x14ac:dyDescent="0.25">
      <c r="B63" s="48" t="s">
        <v>184</v>
      </c>
      <c r="C63" s="254"/>
      <c r="D63" s="269"/>
      <c r="E63" s="361"/>
      <c r="F63" s="281"/>
      <c r="G63" s="271"/>
      <c r="H63" s="281"/>
      <c r="I63" s="271"/>
      <c r="J63" s="281"/>
      <c r="K63" s="271"/>
      <c r="L63" s="281"/>
      <c r="M63" s="282"/>
      <c r="N63" s="324"/>
      <c r="O63" s="214"/>
      <c r="P63" s="326"/>
      <c r="Q63" s="326"/>
      <c r="R63" s="327"/>
    </row>
    <row r="64" spans="1:18" s="8" customFormat="1" ht="15.75" x14ac:dyDescent="0.25">
      <c r="B64" s="51" t="s">
        <v>185</v>
      </c>
      <c r="C64" s="259"/>
      <c r="D64" s="273"/>
      <c r="E64" s="363"/>
      <c r="F64" s="283"/>
      <c r="G64" s="275"/>
      <c r="H64" s="283"/>
      <c r="I64" s="275"/>
      <c r="J64" s="283"/>
      <c r="K64" s="275"/>
      <c r="L64" s="283"/>
      <c r="M64" s="284"/>
      <c r="N64" s="325"/>
      <c r="O64" s="214"/>
      <c r="P64" s="326"/>
      <c r="Q64" s="326"/>
      <c r="R64" s="327"/>
    </row>
    <row r="65" spans="1:20" s="8" customFormat="1" ht="16.5" thickBot="1" x14ac:dyDescent="0.3">
      <c r="B65" s="49" t="s">
        <v>32</v>
      </c>
      <c r="C65" s="264"/>
      <c r="D65" s="277"/>
      <c r="E65" s="362"/>
      <c r="F65" s="285"/>
      <c r="G65" s="279"/>
      <c r="H65" s="285"/>
      <c r="I65" s="279"/>
      <c r="J65" s="285"/>
      <c r="K65" s="279"/>
      <c r="L65" s="285"/>
      <c r="M65" s="286"/>
      <c r="N65" s="205"/>
      <c r="O65" s="213"/>
      <c r="P65" s="328"/>
      <c r="Q65" s="328"/>
      <c r="R65" s="329"/>
    </row>
    <row r="66" spans="1:20" s="8" customFormat="1" ht="17.25" thickTop="1" thickBot="1" x14ac:dyDescent="0.3">
      <c r="B66" s="50" t="s">
        <v>18</v>
      </c>
      <c r="C66" s="126">
        <f>SUM(C63:C65)</f>
        <v>0</v>
      </c>
      <c r="D66" s="127">
        <f>SUM(D63:D65)</f>
        <v>0</v>
      </c>
      <c r="E66" s="151">
        <f>IF(C66,D66/C66,0)</f>
        <v>0</v>
      </c>
      <c r="F66" s="167">
        <v>0</v>
      </c>
      <c r="G66" s="181"/>
      <c r="H66" s="167">
        <v>0</v>
      </c>
      <c r="I66" s="181"/>
      <c r="J66" s="167">
        <v>0</v>
      </c>
      <c r="K66" s="181"/>
      <c r="L66" s="167">
        <v>0</v>
      </c>
      <c r="M66" s="196"/>
      <c r="N66" s="203">
        <f>IF(C66,(F66+H66+J66+L66)/C66,0)</f>
        <v>0</v>
      </c>
      <c r="O66" s="216">
        <f>SUM(N66,E66)</f>
        <v>0</v>
      </c>
      <c r="P66" s="237">
        <f>IF($P$6,C66/$P$6,0)</f>
        <v>0</v>
      </c>
      <c r="Q66" s="238">
        <f>IF($Q$6,C66/$Q$6,0)</f>
        <v>0</v>
      </c>
      <c r="R66" s="239">
        <f>SUM(D66,F66,H66,J66,L66)</f>
        <v>0</v>
      </c>
    </row>
    <row r="67" spans="1:20" s="58" customFormat="1" ht="19.5" thickBot="1" x14ac:dyDescent="0.35">
      <c r="B67" s="70" t="s">
        <v>203</v>
      </c>
      <c r="C67" s="130">
        <f>SUM(C30,C39,C47,C54,C61,C66)</f>
        <v>0</v>
      </c>
      <c r="D67" s="130">
        <f>SUM(D30,D39,D47,D54,D61,D66)</f>
        <v>0</v>
      </c>
      <c r="E67" s="152">
        <f>IF(C67,D67/C67,0)</f>
        <v>0</v>
      </c>
      <c r="F67" s="130">
        <f>SUM(F30,F39,F47,F54,F61,F66)</f>
        <v>0</v>
      </c>
      <c r="G67" s="183"/>
      <c r="H67" s="130">
        <f>SUM(H30,H39,H47,H54,H61,H66)</f>
        <v>0</v>
      </c>
      <c r="I67" s="183"/>
      <c r="J67" s="130">
        <f>SUM(J30,J39,J47,J54,J61,J66)</f>
        <v>0</v>
      </c>
      <c r="K67" s="183"/>
      <c r="L67" s="130">
        <f>SUM(L30,L39,L47,L54,L61,L66)</f>
        <v>0</v>
      </c>
      <c r="M67" s="183"/>
      <c r="N67" s="145"/>
      <c r="O67" s="145"/>
      <c r="P67" s="164"/>
      <c r="Q67" s="164"/>
      <c r="R67" s="221"/>
    </row>
    <row r="68" spans="1:20" s="2" customFormat="1" ht="18.75" x14ac:dyDescent="0.25">
      <c r="A68" s="56"/>
      <c r="B68" s="131" t="s">
        <v>187</v>
      </c>
      <c r="C68" s="134"/>
      <c r="D68" s="134"/>
      <c r="E68" s="153"/>
      <c r="F68" s="134"/>
      <c r="G68" s="184"/>
      <c r="H68" s="134"/>
      <c r="I68" s="184"/>
      <c r="J68" s="134"/>
      <c r="K68" s="184"/>
      <c r="L68" s="134"/>
      <c r="M68" s="184"/>
      <c r="N68" s="145"/>
      <c r="O68" s="145"/>
      <c r="P68" s="164"/>
      <c r="Q68" s="164"/>
      <c r="R68" s="221"/>
      <c r="S68" s="37"/>
      <c r="T68" s="37"/>
    </row>
    <row r="69" spans="1:20" ht="16.5" thickBot="1" x14ac:dyDescent="0.3">
      <c r="A69" s="8"/>
      <c r="B69" s="132" t="s">
        <v>194</v>
      </c>
      <c r="C69" s="135"/>
      <c r="D69" s="135"/>
      <c r="E69" s="154"/>
      <c r="F69" s="135"/>
      <c r="G69" s="185"/>
      <c r="H69" s="135"/>
      <c r="I69" s="185"/>
      <c r="J69" s="135"/>
      <c r="K69" s="185"/>
      <c r="L69" s="135"/>
      <c r="M69" s="185"/>
      <c r="N69" s="145"/>
      <c r="O69" s="145"/>
      <c r="P69" s="164"/>
      <c r="Q69" s="164"/>
      <c r="R69" s="221"/>
      <c r="S69" s="8"/>
    </row>
    <row r="70" spans="1:20" s="8" customFormat="1" ht="15.75" x14ac:dyDescent="0.25">
      <c r="B70" s="48" t="s">
        <v>3</v>
      </c>
      <c r="C70" s="254"/>
      <c r="D70" s="269"/>
      <c r="E70" s="361"/>
      <c r="F70" s="270"/>
      <c r="G70" s="271"/>
      <c r="H70" s="270"/>
      <c r="I70" s="271"/>
      <c r="J70" s="270"/>
      <c r="K70" s="271"/>
      <c r="L70" s="270"/>
      <c r="M70" s="272"/>
      <c r="N70" s="324"/>
      <c r="O70" s="212"/>
      <c r="P70" s="139"/>
      <c r="Q70" s="139"/>
      <c r="R70" s="230"/>
    </row>
    <row r="71" spans="1:20" ht="16.5" thickBot="1" x14ac:dyDescent="0.3">
      <c r="A71" s="8"/>
      <c r="B71" s="49" t="s">
        <v>32</v>
      </c>
      <c r="C71" s="259"/>
      <c r="D71" s="299" t="s">
        <v>19</v>
      </c>
      <c r="E71" s="362"/>
      <c r="F71" s="283"/>
      <c r="G71" s="275"/>
      <c r="H71" s="283"/>
      <c r="I71" s="275"/>
      <c r="J71" s="283"/>
      <c r="K71" s="275"/>
      <c r="L71" s="283"/>
      <c r="M71" s="304"/>
      <c r="N71" s="330"/>
      <c r="O71" s="213"/>
      <c r="P71" s="359"/>
      <c r="Q71" s="359"/>
      <c r="R71" s="360"/>
      <c r="S71" s="8"/>
    </row>
    <row r="72" spans="1:20" ht="17.25" thickTop="1" thickBot="1" x14ac:dyDescent="0.3">
      <c r="A72" s="8"/>
      <c r="B72" s="50" t="s">
        <v>18</v>
      </c>
      <c r="C72" s="136">
        <f>SUM(C70:C71)</f>
        <v>0</v>
      </c>
      <c r="D72" s="127">
        <f>SUM(D70:D71)</f>
        <v>0</v>
      </c>
      <c r="E72" s="151">
        <f>IF(C72,D72/C72,0)</f>
        <v>0</v>
      </c>
      <c r="F72" s="169">
        <f>SUM(F70:F71)</f>
        <v>0</v>
      </c>
      <c r="G72" s="186"/>
      <c r="H72" s="169">
        <f>SUM(H70:H71)</f>
        <v>0</v>
      </c>
      <c r="I72" s="186"/>
      <c r="J72" s="169">
        <f>SUM(J70:J71)</f>
        <v>0</v>
      </c>
      <c r="K72" s="186"/>
      <c r="L72" s="169">
        <f>SUM(L70:L71)</f>
        <v>0</v>
      </c>
      <c r="M72" s="186"/>
      <c r="N72" s="206">
        <f>IF(C72,(F72+H72+J72+L72)/C72,0)</f>
        <v>0</v>
      </c>
      <c r="O72" s="216">
        <f>SUM(N72,E72)</f>
        <v>0</v>
      </c>
      <c r="P72" s="237">
        <f>IF($P$6,C72/$P$6,0)</f>
        <v>0</v>
      </c>
      <c r="Q72" s="238">
        <f>IF($Q$6,C72/$Q$6,0)</f>
        <v>0</v>
      </c>
      <c r="R72" s="246">
        <f>SUM(D72,F72,H72,J72,L72)</f>
        <v>0</v>
      </c>
      <c r="S72" s="8"/>
    </row>
    <row r="73" spans="1:20" ht="16.350000000000001" customHeight="1" thickBot="1" x14ac:dyDescent="0.3">
      <c r="A73" s="8"/>
      <c r="B73" s="132" t="s">
        <v>195</v>
      </c>
      <c r="C73" s="135"/>
      <c r="D73" s="135"/>
      <c r="E73" s="154"/>
      <c r="F73" s="135"/>
      <c r="G73" s="185"/>
      <c r="H73" s="135"/>
      <c r="I73" s="185"/>
      <c r="J73" s="135"/>
      <c r="K73" s="185"/>
      <c r="L73" s="135"/>
      <c r="M73" s="185"/>
      <c r="N73" s="202"/>
      <c r="O73" s="202"/>
      <c r="P73" s="240"/>
      <c r="Q73" s="240"/>
      <c r="R73" s="241"/>
      <c r="S73" s="8"/>
    </row>
    <row r="74" spans="1:20" ht="15.75" x14ac:dyDescent="0.25">
      <c r="A74" s="15"/>
      <c r="B74" s="48" t="s">
        <v>20</v>
      </c>
      <c r="C74" s="254"/>
      <c r="D74" s="269"/>
      <c r="E74" s="314"/>
      <c r="F74" s="270"/>
      <c r="G74" s="271"/>
      <c r="H74" s="270"/>
      <c r="I74" s="271"/>
      <c r="J74" s="270"/>
      <c r="K74" s="271"/>
      <c r="L74" s="270"/>
      <c r="M74" s="305"/>
      <c r="N74" s="324"/>
      <c r="O74" s="212"/>
      <c r="P74" s="355"/>
      <c r="Q74" s="355"/>
      <c r="R74" s="356"/>
      <c r="S74" s="8"/>
    </row>
    <row r="75" spans="1:20" ht="15.75" x14ac:dyDescent="0.25">
      <c r="A75" s="15"/>
      <c r="B75" s="51" t="s">
        <v>21</v>
      </c>
      <c r="C75" s="259"/>
      <c r="D75" s="273"/>
      <c r="E75" s="315"/>
      <c r="F75" s="274"/>
      <c r="G75" s="275"/>
      <c r="H75" s="274"/>
      <c r="I75" s="275"/>
      <c r="J75" s="274"/>
      <c r="K75" s="275"/>
      <c r="L75" s="274"/>
      <c r="M75" s="306"/>
      <c r="N75" s="325"/>
      <c r="O75" s="212"/>
      <c r="P75" s="355"/>
      <c r="Q75" s="355"/>
      <c r="R75" s="356"/>
    </row>
    <row r="76" spans="1:20" s="8" customFormat="1" ht="15.75" x14ac:dyDescent="0.25">
      <c r="A76" s="15"/>
      <c r="B76" s="51" t="s">
        <v>22</v>
      </c>
      <c r="C76" s="259"/>
      <c r="D76" s="273"/>
      <c r="E76" s="315"/>
      <c r="F76" s="274"/>
      <c r="G76" s="275"/>
      <c r="H76" s="274"/>
      <c r="I76" s="275"/>
      <c r="J76" s="274"/>
      <c r="K76" s="275"/>
      <c r="L76" s="274"/>
      <c r="M76" s="306"/>
      <c r="N76" s="325"/>
      <c r="O76" s="212"/>
      <c r="P76" s="355"/>
      <c r="Q76" s="355"/>
      <c r="R76" s="356"/>
    </row>
    <row r="77" spans="1:20" ht="16.5" thickBot="1" x14ac:dyDescent="0.3">
      <c r="A77" s="15"/>
      <c r="B77" s="49" t="s">
        <v>32</v>
      </c>
      <c r="C77" s="264"/>
      <c r="D77" s="277"/>
      <c r="E77" s="316"/>
      <c r="F77" s="278"/>
      <c r="G77" s="279"/>
      <c r="H77" s="278"/>
      <c r="I77" s="279"/>
      <c r="J77" s="278"/>
      <c r="K77" s="279"/>
      <c r="L77" s="278"/>
      <c r="M77" s="307"/>
      <c r="N77" s="330"/>
      <c r="O77" s="213"/>
      <c r="P77" s="357"/>
      <c r="Q77" s="357"/>
      <c r="R77" s="358"/>
    </row>
    <row r="78" spans="1:20" ht="17.25" thickTop="1" thickBot="1" x14ac:dyDescent="0.3">
      <c r="A78" s="15"/>
      <c r="B78" s="50" t="s">
        <v>18</v>
      </c>
      <c r="C78" s="126">
        <f>SUM(C74:C77)</f>
        <v>0</v>
      </c>
      <c r="D78" s="127">
        <f>SUM(D74:D77)</f>
        <v>0</v>
      </c>
      <c r="E78" s="151">
        <f>IF(C78,D78/C78,0)</f>
        <v>0</v>
      </c>
      <c r="F78" s="167">
        <f t="shared" ref="F78:L78" si="1">SUM(F74:F77)</f>
        <v>0</v>
      </c>
      <c r="G78" s="181"/>
      <c r="H78" s="167">
        <f t="shared" si="1"/>
        <v>0</v>
      </c>
      <c r="I78" s="181"/>
      <c r="J78" s="167">
        <f t="shared" ref="J78" si="2">SUM(J74:J77)</f>
        <v>0</v>
      </c>
      <c r="K78" s="181"/>
      <c r="L78" s="167">
        <f t="shared" si="1"/>
        <v>0</v>
      </c>
      <c r="M78" s="196"/>
      <c r="N78" s="203">
        <f>IF(C78,(F78+H78+J78+L78)/C78,0)</f>
        <v>0</v>
      </c>
      <c r="O78" s="216">
        <f>SUM(N78,E78)</f>
        <v>0</v>
      </c>
      <c r="P78" s="237">
        <f>IF($P$6,C78/$P$6,0)</f>
        <v>0</v>
      </c>
      <c r="Q78" s="238">
        <f>IF($Q$6,C78/$Q$6,0)</f>
        <v>0</v>
      </c>
      <c r="R78" s="247">
        <f>SUM(D78,F78,H78,J78,L78)</f>
        <v>0</v>
      </c>
    </row>
    <row r="79" spans="1:20" ht="15.6" customHeight="1" thickBot="1" x14ac:dyDescent="0.3">
      <c r="A79" s="22"/>
      <c r="B79" s="132" t="s">
        <v>196</v>
      </c>
      <c r="C79" s="135"/>
      <c r="D79" s="135"/>
      <c r="E79" s="154"/>
      <c r="F79" s="135"/>
      <c r="G79" s="185"/>
      <c r="H79" s="135"/>
      <c r="I79" s="185"/>
      <c r="J79" s="135"/>
      <c r="K79" s="185"/>
      <c r="L79" s="135"/>
      <c r="M79" s="185"/>
      <c r="N79" s="202"/>
      <c r="O79" s="202"/>
      <c r="P79" s="240"/>
      <c r="Q79" s="240"/>
      <c r="R79" s="241"/>
    </row>
    <row r="80" spans="1:20" ht="15.75" x14ac:dyDescent="0.25">
      <c r="B80" s="48" t="s">
        <v>23</v>
      </c>
      <c r="C80" s="254"/>
      <c r="D80" s="269"/>
      <c r="E80" s="314"/>
      <c r="F80" s="270"/>
      <c r="G80" s="271"/>
      <c r="H80" s="270"/>
      <c r="I80" s="271"/>
      <c r="J80" s="270"/>
      <c r="K80" s="271"/>
      <c r="L80" s="270"/>
      <c r="M80" s="272"/>
      <c r="N80" s="317"/>
      <c r="O80" s="212"/>
      <c r="P80" s="368"/>
      <c r="Q80" s="368"/>
      <c r="R80" s="327"/>
    </row>
    <row r="81" spans="2:18" s="8" customFormat="1" ht="15.75" x14ac:dyDescent="0.25">
      <c r="B81" s="51" t="s">
        <v>24</v>
      </c>
      <c r="C81" s="259"/>
      <c r="D81" s="273"/>
      <c r="E81" s="315"/>
      <c r="F81" s="274"/>
      <c r="G81" s="275"/>
      <c r="H81" s="274"/>
      <c r="I81" s="275"/>
      <c r="J81" s="274"/>
      <c r="K81" s="275"/>
      <c r="L81" s="274"/>
      <c r="M81" s="276"/>
      <c r="N81" s="318"/>
      <c r="O81" s="212"/>
      <c r="P81" s="368"/>
      <c r="Q81" s="368"/>
      <c r="R81" s="327"/>
    </row>
    <row r="82" spans="2:18" s="8" customFormat="1" ht="15.75" x14ac:dyDescent="0.25">
      <c r="B82" s="51" t="s">
        <v>109</v>
      </c>
      <c r="C82" s="259"/>
      <c r="D82" s="273"/>
      <c r="E82" s="315"/>
      <c r="F82" s="274"/>
      <c r="G82" s="275"/>
      <c r="H82" s="274"/>
      <c r="I82" s="275"/>
      <c r="J82" s="274"/>
      <c r="K82" s="275"/>
      <c r="L82" s="274"/>
      <c r="M82" s="276"/>
      <c r="N82" s="318"/>
      <c r="O82" s="212"/>
      <c r="P82" s="368"/>
      <c r="Q82" s="368"/>
      <c r="R82" s="327"/>
    </row>
    <row r="83" spans="2:18" ht="16.5" thickBot="1" x14ac:dyDescent="0.3">
      <c r="B83" s="49" t="s">
        <v>32</v>
      </c>
      <c r="C83" s="264" t="s">
        <v>19</v>
      </c>
      <c r="D83" s="308"/>
      <c r="E83" s="316"/>
      <c r="F83" s="278"/>
      <c r="G83" s="279"/>
      <c r="H83" s="278"/>
      <c r="I83" s="279"/>
      <c r="J83" s="278"/>
      <c r="K83" s="279"/>
      <c r="L83" s="278"/>
      <c r="M83" s="280"/>
      <c r="N83" s="319"/>
      <c r="O83" s="213"/>
      <c r="P83" s="328"/>
      <c r="Q83" s="328"/>
      <c r="R83" s="329"/>
    </row>
    <row r="84" spans="2:18" ht="17.25" thickTop="1" thickBot="1" x14ac:dyDescent="0.3">
      <c r="B84" s="50" t="s">
        <v>18</v>
      </c>
      <c r="C84" s="126">
        <f>SUM(C80:C83)</f>
        <v>0</v>
      </c>
      <c r="D84" s="127">
        <f t="shared" ref="D84:L84" si="3">SUM(D80:D83)</f>
        <v>0</v>
      </c>
      <c r="E84" s="151">
        <f>IF(C84,D84/C84,0)</f>
        <v>0</v>
      </c>
      <c r="F84" s="167">
        <f t="shared" si="3"/>
        <v>0</v>
      </c>
      <c r="G84" s="181"/>
      <c r="H84" s="167">
        <f t="shared" si="3"/>
        <v>0</v>
      </c>
      <c r="I84" s="181"/>
      <c r="J84" s="167">
        <f t="shared" ref="J84" si="4">SUM(J80:J83)</f>
        <v>0</v>
      </c>
      <c r="K84" s="181"/>
      <c r="L84" s="167">
        <f t="shared" si="3"/>
        <v>0</v>
      </c>
      <c r="M84" s="198"/>
      <c r="N84" s="203">
        <f>IF(C84,(F84+H84+J84+L84)/C84,0)</f>
        <v>0</v>
      </c>
      <c r="O84" s="216">
        <f>SUM(N84,E84)</f>
        <v>0</v>
      </c>
      <c r="P84" s="237">
        <f>IF($P$6,C84/$P$6,0)</f>
        <v>0</v>
      </c>
      <c r="Q84" s="238">
        <f>IF($Q$6,C84/$Q$6,0)</f>
        <v>0</v>
      </c>
      <c r="R84" s="248">
        <f>SUM(D84,F84,H84,J84,L84)</f>
        <v>0</v>
      </c>
    </row>
    <row r="85" spans="2:18" ht="15.6" customHeight="1" thickBot="1" x14ac:dyDescent="0.3">
      <c r="B85" s="132" t="s">
        <v>197</v>
      </c>
      <c r="C85" s="135"/>
      <c r="D85" s="135"/>
      <c r="E85" s="154"/>
      <c r="F85" s="135"/>
      <c r="G85" s="185"/>
      <c r="H85" s="135"/>
      <c r="I85" s="185"/>
      <c r="J85" s="135"/>
      <c r="K85" s="185"/>
      <c r="L85" s="135"/>
      <c r="M85" s="185"/>
      <c r="N85" s="202"/>
      <c r="O85" s="202"/>
      <c r="P85" s="240"/>
      <c r="Q85" s="240"/>
      <c r="R85" s="241"/>
    </row>
    <row r="86" spans="2:18" ht="15.75" x14ac:dyDescent="0.25">
      <c r="B86" s="48" t="s">
        <v>25</v>
      </c>
      <c r="C86" s="254"/>
      <c r="D86" s="269"/>
      <c r="E86" s="314"/>
      <c r="F86" s="270"/>
      <c r="G86" s="271"/>
      <c r="H86" s="270"/>
      <c r="I86" s="271"/>
      <c r="J86" s="270"/>
      <c r="K86" s="271"/>
      <c r="L86" s="270"/>
      <c r="M86" s="305"/>
      <c r="N86" s="324"/>
      <c r="O86" s="212"/>
      <c r="P86" s="368"/>
      <c r="Q86" s="368"/>
      <c r="R86" s="327"/>
    </row>
    <row r="87" spans="2:18" ht="15.75" x14ac:dyDescent="0.25">
      <c r="B87" s="51" t="s">
        <v>26</v>
      </c>
      <c r="C87" s="259"/>
      <c r="D87" s="273"/>
      <c r="E87" s="315"/>
      <c r="F87" s="274"/>
      <c r="G87" s="275"/>
      <c r="H87" s="274"/>
      <c r="I87" s="275"/>
      <c r="J87" s="274"/>
      <c r="K87" s="275"/>
      <c r="L87" s="274"/>
      <c r="M87" s="306"/>
      <c r="N87" s="325"/>
      <c r="O87" s="212"/>
      <c r="P87" s="368"/>
      <c r="Q87" s="368"/>
      <c r="R87" s="327"/>
    </row>
    <row r="88" spans="2:18" ht="15.75" x14ac:dyDescent="0.25">
      <c r="B88" s="51" t="s">
        <v>27</v>
      </c>
      <c r="C88" s="259"/>
      <c r="D88" s="273"/>
      <c r="E88" s="315"/>
      <c r="F88" s="274"/>
      <c r="G88" s="275"/>
      <c r="H88" s="274"/>
      <c r="I88" s="275"/>
      <c r="J88" s="274"/>
      <c r="K88" s="275"/>
      <c r="L88" s="274"/>
      <c r="M88" s="306"/>
      <c r="N88" s="325"/>
      <c r="O88" s="212"/>
      <c r="P88" s="368"/>
      <c r="Q88" s="368"/>
      <c r="R88" s="327"/>
    </row>
    <row r="89" spans="2:18" ht="16.5" thickBot="1" x14ac:dyDescent="0.3">
      <c r="B89" s="49" t="s">
        <v>32</v>
      </c>
      <c r="C89" s="264"/>
      <c r="D89" s="308"/>
      <c r="E89" s="316"/>
      <c r="F89" s="278"/>
      <c r="G89" s="279"/>
      <c r="H89" s="278"/>
      <c r="I89" s="279"/>
      <c r="J89" s="278"/>
      <c r="K89" s="279"/>
      <c r="L89" s="278"/>
      <c r="M89" s="307"/>
      <c r="N89" s="330"/>
      <c r="O89" s="213"/>
      <c r="P89" s="328"/>
      <c r="Q89" s="328"/>
      <c r="R89" s="329"/>
    </row>
    <row r="90" spans="2:18" ht="17.25" thickTop="1" thickBot="1" x14ac:dyDescent="0.3">
      <c r="B90" s="50" t="s">
        <v>18</v>
      </c>
      <c r="C90" s="126">
        <f>SUM(C86:C89)</f>
        <v>0</v>
      </c>
      <c r="D90" s="127">
        <f t="shared" ref="D90" si="5">SUM(D86:D89)</f>
        <v>0</v>
      </c>
      <c r="E90" s="151">
        <f>IF(C90,D90/C90,0)</f>
        <v>0</v>
      </c>
      <c r="F90" s="167">
        <f t="shared" ref="F90" si="6">SUM(F86:F89)</f>
        <v>0</v>
      </c>
      <c r="G90" s="181"/>
      <c r="H90" s="167">
        <f t="shared" ref="H90" si="7">SUM(H86:H89)</f>
        <v>0</v>
      </c>
      <c r="I90" s="181"/>
      <c r="J90" s="167">
        <f t="shared" ref="J90" si="8">SUM(J86:J89)</f>
        <v>0</v>
      </c>
      <c r="K90" s="181"/>
      <c r="L90" s="167">
        <f t="shared" ref="L90" si="9">SUM(L86:L89)</f>
        <v>0</v>
      </c>
      <c r="M90" s="196"/>
      <c r="N90" s="203">
        <f>IF(C90,(F90+H90+J90+L90)/C90,0)</f>
        <v>0</v>
      </c>
      <c r="O90" s="216">
        <f>SUM(N90,E90)</f>
        <v>0</v>
      </c>
      <c r="P90" s="237">
        <f>IF($P$6,C90/$P$6,0)</f>
        <v>0</v>
      </c>
      <c r="Q90" s="238">
        <f>IF($Q$6,C90/$Q$6,0)</f>
        <v>0</v>
      </c>
      <c r="R90" s="248">
        <f>SUM(D90,F90,H90,J90,L90)</f>
        <v>0</v>
      </c>
    </row>
    <row r="91" spans="2:18" ht="15.6" customHeight="1" thickBot="1" x14ac:dyDescent="0.3">
      <c r="B91" s="132" t="s">
        <v>198</v>
      </c>
      <c r="C91" s="135"/>
      <c r="D91" s="135"/>
      <c r="E91" s="154"/>
      <c r="F91" s="135"/>
      <c r="G91" s="185"/>
      <c r="H91" s="135"/>
      <c r="I91" s="185"/>
      <c r="J91" s="135"/>
      <c r="K91" s="185"/>
      <c r="L91" s="135"/>
      <c r="M91" s="185"/>
      <c r="N91" s="202"/>
      <c r="O91" s="202"/>
      <c r="P91" s="240"/>
      <c r="Q91" s="240"/>
      <c r="R91" s="241"/>
    </row>
    <row r="92" spans="2:18" ht="15.75" x14ac:dyDescent="0.25">
      <c r="B92" s="48" t="s">
        <v>28</v>
      </c>
      <c r="C92" s="254"/>
      <c r="D92" s="269"/>
      <c r="E92" s="314"/>
      <c r="F92" s="270"/>
      <c r="G92" s="271"/>
      <c r="H92" s="270"/>
      <c r="I92" s="271"/>
      <c r="J92" s="270"/>
      <c r="K92" s="271"/>
      <c r="L92" s="270"/>
      <c r="M92" s="305"/>
      <c r="N92" s="324"/>
      <c r="O92" s="212"/>
      <c r="P92" s="368"/>
      <c r="Q92" s="368"/>
      <c r="R92" s="327"/>
    </row>
    <row r="93" spans="2:18" ht="15.75" x14ac:dyDescent="0.25">
      <c r="B93" s="51" t="s">
        <v>29</v>
      </c>
      <c r="C93" s="259"/>
      <c r="D93" s="273"/>
      <c r="E93" s="315"/>
      <c r="F93" s="274"/>
      <c r="G93" s="275"/>
      <c r="H93" s="274"/>
      <c r="I93" s="275"/>
      <c r="J93" s="274"/>
      <c r="K93" s="275"/>
      <c r="L93" s="274"/>
      <c r="M93" s="306"/>
      <c r="N93" s="325"/>
      <c r="O93" s="212"/>
      <c r="P93" s="368"/>
      <c r="Q93" s="368"/>
      <c r="R93" s="327"/>
    </row>
    <row r="94" spans="2:18" ht="15.75" x14ac:dyDescent="0.25">
      <c r="B94" s="51" t="s">
        <v>30</v>
      </c>
      <c r="C94" s="259"/>
      <c r="D94" s="273"/>
      <c r="E94" s="315"/>
      <c r="F94" s="274"/>
      <c r="G94" s="275"/>
      <c r="H94" s="274"/>
      <c r="I94" s="275"/>
      <c r="J94" s="274"/>
      <c r="K94" s="275"/>
      <c r="L94" s="274"/>
      <c r="M94" s="306"/>
      <c r="N94" s="325"/>
      <c r="O94" s="212"/>
      <c r="P94" s="368"/>
      <c r="Q94" s="368"/>
      <c r="R94" s="327"/>
    </row>
    <row r="95" spans="2:18" ht="15.75" x14ac:dyDescent="0.25">
      <c r="B95" s="51" t="s">
        <v>25</v>
      </c>
      <c r="C95" s="259"/>
      <c r="D95" s="273"/>
      <c r="E95" s="315"/>
      <c r="F95" s="274"/>
      <c r="G95" s="275"/>
      <c r="H95" s="274"/>
      <c r="I95" s="275"/>
      <c r="J95" s="274"/>
      <c r="K95" s="275"/>
      <c r="L95" s="274"/>
      <c r="M95" s="306"/>
      <c r="N95" s="325"/>
      <c r="O95" s="212"/>
      <c r="P95" s="368"/>
      <c r="Q95" s="368"/>
      <c r="R95" s="327"/>
    </row>
    <row r="96" spans="2:18" ht="15.75" x14ac:dyDescent="0.25">
      <c r="B96" s="51" t="s">
        <v>31</v>
      </c>
      <c r="C96" s="259"/>
      <c r="D96" s="273"/>
      <c r="E96" s="315"/>
      <c r="F96" s="274"/>
      <c r="G96" s="275"/>
      <c r="H96" s="274"/>
      <c r="I96" s="275"/>
      <c r="J96" s="274"/>
      <c r="K96" s="275"/>
      <c r="L96" s="274"/>
      <c r="M96" s="306"/>
      <c r="N96" s="325"/>
      <c r="O96" s="212"/>
      <c r="P96" s="368"/>
      <c r="Q96" s="368"/>
      <c r="R96" s="327"/>
    </row>
    <row r="97" spans="2:18" ht="16.5" thickBot="1" x14ac:dyDescent="0.3">
      <c r="B97" s="49" t="s">
        <v>32</v>
      </c>
      <c r="C97" s="264"/>
      <c r="D97" s="308"/>
      <c r="E97" s="316"/>
      <c r="F97" s="278"/>
      <c r="G97" s="279"/>
      <c r="H97" s="278"/>
      <c r="I97" s="279"/>
      <c r="J97" s="278"/>
      <c r="K97" s="279"/>
      <c r="L97" s="278"/>
      <c r="M97" s="307"/>
      <c r="N97" s="330"/>
      <c r="O97" s="213"/>
      <c r="P97" s="328"/>
      <c r="Q97" s="328"/>
      <c r="R97" s="329"/>
    </row>
    <row r="98" spans="2:18" ht="17.25" thickTop="1" thickBot="1" x14ac:dyDescent="0.3">
      <c r="B98" s="50" t="s">
        <v>18</v>
      </c>
      <c r="C98" s="126">
        <f>SUM(C92:C97)</f>
        <v>0</v>
      </c>
      <c r="D98" s="127">
        <f>SUM(D92:D97)</f>
        <v>0</v>
      </c>
      <c r="E98" s="151">
        <f>IF(C98,D98/C98,0)</f>
        <v>0</v>
      </c>
      <c r="F98" s="167">
        <f>SUM(F92:F97)</f>
        <v>0</v>
      </c>
      <c r="G98" s="181"/>
      <c r="H98" s="167">
        <f>SUM(H92:H97)</f>
        <v>0</v>
      </c>
      <c r="I98" s="181"/>
      <c r="J98" s="167">
        <f>SUM(J92:J97)</f>
        <v>0</v>
      </c>
      <c r="K98" s="181"/>
      <c r="L98" s="167">
        <f>SUM(L92:L97)</f>
        <v>0</v>
      </c>
      <c r="M98" s="196"/>
      <c r="N98" s="203">
        <f>IF(C98,(F98+H98+J98+L98)/C98,0)</f>
        <v>0</v>
      </c>
      <c r="O98" s="216">
        <f>SUM(N98,E98)</f>
        <v>0</v>
      </c>
      <c r="P98" s="237">
        <f>IF($P$6,C98/$P$6,0)</f>
        <v>0</v>
      </c>
      <c r="Q98" s="238">
        <f>IF($Q$6,C98/$Q$6,0)</f>
        <v>0</v>
      </c>
      <c r="R98" s="248">
        <f>SUM(D98,F98,H98,J98,L98)</f>
        <v>0</v>
      </c>
    </row>
    <row r="99" spans="2:18" ht="15.6" customHeight="1" thickBot="1" x14ac:dyDescent="0.3">
      <c r="B99" s="132" t="s">
        <v>199</v>
      </c>
      <c r="C99" s="135"/>
      <c r="D99" s="135"/>
      <c r="E99" s="154"/>
      <c r="F99" s="135"/>
      <c r="G99" s="185"/>
      <c r="H99" s="135"/>
      <c r="I99" s="185"/>
      <c r="J99" s="135"/>
      <c r="K99" s="185"/>
      <c r="L99" s="135"/>
      <c r="M99" s="185"/>
      <c r="N99" s="202"/>
      <c r="O99" s="202"/>
      <c r="P99" s="240"/>
      <c r="Q99" s="240"/>
      <c r="R99" s="241"/>
    </row>
    <row r="100" spans="2:18" ht="15.75" x14ac:dyDescent="0.25">
      <c r="B100" s="48" t="s">
        <v>25</v>
      </c>
      <c r="C100" s="254"/>
      <c r="D100" s="269"/>
      <c r="E100" s="314"/>
      <c r="F100" s="270"/>
      <c r="G100" s="271"/>
      <c r="H100" s="270"/>
      <c r="I100" s="271"/>
      <c r="J100" s="270"/>
      <c r="K100" s="271"/>
      <c r="L100" s="270"/>
      <c r="M100" s="305"/>
      <c r="N100" s="324"/>
      <c r="O100" s="212"/>
      <c r="P100" s="368"/>
      <c r="Q100" s="368"/>
      <c r="R100" s="327"/>
    </row>
    <row r="101" spans="2:18" ht="15.75" x14ac:dyDescent="0.25">
      <c r="B101" s="51" t="s">
        <v>33</v>
      </c>
      <c r="C101" s="259"/>
      <c r="D101" s="273"/>
      <c r="E101" s="315"/>
      <c r="F101" s="274"/>
      <c r="G101" s="275"/>
      <c r="H101" s="274"/>
      <c r="I101" s="275"/>
      <c r="J101" s="274"/>
      <c r="K101" s="275"/>
      <c r="L101" s="274"/>
      <c r="M101" s="306"/>
      <c r="N101" s="325"/>
      <c r="O101" s="212"/>
      <c r="P101" s="368"/>
      <c r="Q101" s="368"/>
      <c r="R101" s="327"/>
    </row>
    <row r="102" spans="2:18" ht="16.5" thickBot="1" x14ac:dyDescent="0.3">
      <c r="B102" s="49" t="s">
        <v>32</v>
      </c>
      <c r="C102" s="264"/>
      <c r="D102" s="308"/>
      <c r="E102" s="316"/>
      <c r="F102" s="278"/>
      <c r="G102" s="279"/>
      <c r="H102" s="278"/>
      <c r="I102" s="279"/>
      <c r="J102" s="278"/>
      <c r="K102" s="279"/>
      <c r="L102" s="278"/>
      <c r="M102" s="307"/>
      <c r="N102" s="330"/>
      <c r="O102" s="213"/>
      <c r="P102" s="328"/>
      <c r="Q102" s="328"/>
      <c r="R102" s="329"/>
    </row>
    <row r="103" spans="2:18" ht="17.25" thickTop="1" thickBot="1" x14ac:dyDescent="0.3">
      <c r="B103" s="50" t="s">
        <v>18</v>
      </c>
      <c r="C103" s="126">
        <f>SUM(C100:C102)</f>
        <v>0</v>
      </c>
      <c r="D103" s="127">
        <f>SUM(D100:D102)</f>
        <v>0</v>
      </c>
      <c r="E103" s="151">
        <f>IF(C103,D103/C103,0)</f>
        <v>0</v>
      </c>
      <c r="F103" s="167">
        <f>SUM(F100:F102)</f>
        <v>0</v>
      </c>
      <c r="G103" s="181"/>
      <c r="H103" s="167">
        <f>SUM(H100:H102)</f>
        <v>0</v>
      </c>
      <c r="I103" s="181"/>
      <c r="J103" s="167">
        <f>SUM(J100:J102)</f>
        <v>0</v>
      </c>
      <c r="K103" s="181"/>
      <c r="L103" s="167">
        <f>SUM(L100:L102)</f>
        <v>0</v>
      </c>
      <c r="M103" s="196"/>
      <c r="N103" s="203">
        <f>IF(C103,(F103+H103+J103+L103)/C103,0)</f>
        <v>0</v>
      </c>
      <c r="O103" s="216">
        <f>SUM(N103,E103)</f>
        <v>0</v>
      </c>
      <c r="P103" s="237">
        <f>IF($P$6,C103/$P$6,0)</f>
        <v>0</v>
      </c>
      <c r="Q103" s="238">
        <f>IF($Q$6,C103/$Q$6,0)</f>
        <v>0</v>
      </c>
      <c r="R103" s="248">
        <f>SUM(D103,F103,H103,J103,L103)</f>
        <v>0</v>
      </c>
    </row>
    <row r="104" spans="2:18" ht="16.350000000000001" customHeight="1" thickBot="1" x14ac:dyDescent="0.3">
      <c r="B104" s="132" t="s">
        <v>200</v>
      </c>
      <c r="C104" s="135"/>
      <c r="D104" s="135"/>
      <c r="E104" s="154"/>
      <c r="F104" s="135"/>
      <c r="G104" s="185"/>
      <c r="H104" s="135"/>
      <c r="I104" s="185"/>
      <c r="J104" s="135"/>
      <c r="K104" s="185"/>
      <c r="L104" s="135"/>
      <c r="M104" s="185"/>
      <c r="N104" s="202"/>
      <c r="O104" s="202"/>
      <c r="P104" s="240"/>
      <c r="Q104" s="240"/>
      <c r="R104" s="241"/>
    </row>
    <row r="105" spans="2:18" ht="16.5" thickBot="1" x14ac:dyDescent="0.3">
      <c r="B105" s="72" t="s">
        <v>201</v>
      </c>
      <c r="C105" s="137"/>
      <c r="D105" s="137"/>
      <c r="E105" s="155"/>
      <c r="F105" s="137"/>
      <c r="G105" s="187"/>
      <c r="H105" s="137"/>
      <c r="I105" s="187"/>
      <c r="J105" s="137"/>
      <c r="K105" s="187"/>
      <c r="L105" s="137"/>
      <c r="M105" s="187"/>
      <c r="N105" s="252"/>
      <c r="O105" s="202"/>
      <c r="P105" s="240"/>
      <c r="Q105" s="240"/>
      <c r="R105" s="241"/>
    </row>
    <row r="106" spans="2:18" ht="15.75" x14ac:dyDescent="0.25">
      <c r="B106" s="48" t="s">
        <v>35</v>
      </c>
      <c r="C106" s="254"/>
      <c r="D106" s="269"/>
      <c r="E106" s="314"/>
      <c r="F106" s="270"/>
      <c r="G106" s="271"/>
      <c r="H106" s="270"/>
      <c r="I106" s="271"/>
      <c r="J106" s="270"/>
      <c r="K106" s="271"/>
      <c r="L106" s="270"/>
      <c r="M106" s="305"/>
      <c r="N106" s="325"/>
      <c r="O106" s="212"/>
      <c r="P106" s="139"/>
      <c r="Q106" s="139"/>
      <c r="R106" s="230"/>
    </row>
    <row r="107" spans="2:18" ht="15.75" x14ac:dyDescent="0.25">
      <c r="B107" s="51" t="s">
        <v>36</v>
      </c>
      <c r="C107" s="259"/>
      <c r="D107" s="273"/>
      <c r="E107" s="315"/>
      <c r="F107" s="274"/>
      <c r="G107" s="275"/>
      <c r="H107" s="274"/>
      <c r="I107" s="275"/>
      <c r="J107" s="274"/>
      <c r="K107" s="275"/>
      <c r="L107" s="274"/>
      <c r="M107" s="306"/>
      <c r="N107" s="325"/>
      <c r="O107" s="212"/>
      <c r="P107" s="139"/>
      <c r="Q107" s="139"/>
      <c r="R107" s="230"/>
    </row>
    <row r="108" spans="2:18" s="8" customFormat="1" ht="15.75" x14ac:dyDescent="0.25">
      <c r="B108" s="51" t="s">
        <v>37</v>
      </c>
      <c r="C108" s="259"/>
      <c r="D108" s="273"/>
      <c r="E108" s="315"/>
      <c r="F108" s="274"/>
      <c r="G108" s="275"/>
      <c r="H108" s="274"/>
      <c r="I108" s="275"/>
      <c r="J108" s="274"/>
      <c r="K108" s="275"/>
      <c r="L108" s="274"/>
      <c r="M108" s="306"/>
      <c r="N108" s="325"/>
      <c r="O108" s="212"/>
      <c r="P108" s="139"/>
      <c r="Q108" s="139"/>
      <c r="R108" s="230"/>
    </row>
    <row r="109" spans="2:18" s="8" customFormat="1" ht="15.75" x14ac:dyDescent="0.25">
      <c r="B109" s="52" t="s">
        <v>159</v>
      </c>
      <c r="C109" s="259"/>
      <c r="D109" s="273"/>
      <c r="E109" s="315"/>
      <c r="F109" s="274"/>
      <c r="G109" s="275"/>
      <c r="H109" s="274"/>
      <c r="I109" s="275"/>
      <c r="J109" s="274"/>
      <c r="K109" s="275"/>
      <c r="L109" s="274"/>
      <c r="M109" s="306"/>
      <c r="N109" s="325"/>
      <c r="O109" s="212"/>
      <c r="P109" s="139"/>
      <c r="Q109" s="139"/>
      <c r="R109" s="230"/>
    </row>
    <row r="110" spans="2:18" ht="16.5" thickBot="1" x14ac:dyDescent="0.3">
      <c r="B110" s="53" t="s">
        <v>32</v>
      </c>
      <c r="C110" s="309"/>
      <c r="D110" s="310"/>
      <c r="E110" s="367"/>
      <c r="F110" s="311"/>
      <c r="G110" s="312"/>
      <c r="H110" s="311"/>
      <c r="I110" s="312"/>
      <c r="J110" s="311"/>
      <c r="K110" s="312"/>
      <c r="L110" s="311"/>
      <c r="M110" s="313"/>
      <c r="N110" s="366"/>
      <c r="O110" s="212"/>
      <c r="P110" s="139"/>
      <c r="Q110" s="139"/>
      <c r="R110" s="230"/>
    </row>
    <row r="111" spans="2:18" ht="16.5" thickBot="1" x14ac:dyDescent="0.3">
      <c r="B111" s="72" t="s">
        <v>202</v>
      </c>
      <c r="C111" s="137"/>
      <c r="D111" s="137"/>
      <c r="E111" s="155"/>
      <c r="F111" s="137"/>
      <c r="G111" s="187"/>
      <c r="H111" s="137"/>
      <c r="I111" s="187"/>
      <c r="J111" s="137"/>
      <c r="K111" s="187"/>
      <c r="L111" s="137"/>
      <c r="M111" s="187"/>
      <c r="N111" s="155"/>
      <c r="O111" s="218"/>
      <c r="P111" s="139"/>
      <c r="Q111" s="139"/>
      <c r="R111" s="230"/>
    </row>
    <row r="112" spans="2:18" ht="15.75" x14ac:dyDescent="0.25">
      <c r="B112" s="48" t="s">
        <v>35</v>
      </c>
      <c r="C112" s="254"/>
      <c r="D112" s="269"/>
      <c r="E112" s="314"/>
      <c r="F112" s="270"/>
      <c r="G112" s="271"/>
      <c r="H112" s="270"/>
      <c r="I112" s="271"/>
      <c r="J112" s="270"/>
      <c r="K112" s="271"/>
      <c r="L112" s="270"/>
      <c r="M112" s="305"/>
      <c r="N112" s="324"/>
      <c r="O112" s="212"/>
      <c r="P112" s="139"/>
      <c r="Q112" s="139"/>
      <c r="R112" s="230"/>
    </row>
    <row r="113" spans="2:18" ht="15.75" x14ac:dyDescent="0.25">
      <c r="B113" s="51" t="s">
        <v>36</v>
      </c>
      <c r="C113" s="259"/>
      <c r="D113" s="273"/>
      <c r="E113" s="315"/>
      <c r="F113" s="274"/>
      <c r="G113" s="275"/>
      <c r="H113" s="274"/>
      <c r="I113" s="275"/>
      <c r="J113" s="274"/>
      <c r="K113" s="275"/>
      <c r="L113" s="274"/>
      <c r="M113" s="306"/>
      <c r="N113" s="325"/>
      <c r="O113" s="212"/>
      <c r="P113" s="139"/>
      <c r="Q113" s="139"/>
      <c r="R113" s="230"/>
    </row>
    <row r="114" spans="2:18" s="8" customFormat="1" ht="15.75" x14ac:dyDescent="0.25">
      <c r="B114" s="51" t="s">
        <v>37</v>
      </c>
      <c r="C114" s="259"/>
      <c r="D114" s="273"/>
      <c r="E114" s="315"/>
      <c r="F114" s="274"/>
      <c r="G114" s="275"/>
      <c r="H114" s="274"/>
      <c r="I114" s="275"/>
      <c r="J114" s="274"/>
      <c r="K114" s="275"/>
      <c r="L114" s="274"/>
      <c r="M114" s="306"/>
      <c r="N114" s="325"/>
      <c r="O114" s="212"/>
      <c r="P114" s="139"/>
      <c r="Q114" s="139"/>
      <c r="R114" s="230"/>
    </row>
    <row r="115" spans="2:18" ht="15.75" x14ac:dyDescent="0.25">
      <c r="B115" s="51" t="s">
        <v>38</v>
      </c>
      <c r="C115" s="259"/>
      <c r="D115" s="273"/>
      <c r="E115" s="315"/>
      <c r="F115" s="274"/>
      <c r="G115" s="275"/>
      <c r="H115" s="274"/>
      <c r="I115" s="275"/>
      <c r="J115" s="274"/>
      <c r="K115" s="275"/>
      <c r="L115" s="274"/>
      <c r="M115" s="306"/>
      <c r="N115" s="325"/>
      <c r="O115" s="212"/>
      <c r="P115" s="139"/>
      <c r="Q115" s="139"/>
      <c r="R115" s="230"/>
    </row>
    <row r="116" spans="2:18" ht="16.5" thickBot="1" x14ac:dyDescent="0.3">
      <c r="B116" s="54" t="s">
        <v>32</v>
      </c>
      <c r="C116" s="264"/>
      <c r="D116" s="308"/>
      <c r="E116" s="316"/>
      <c r="F116" s="278"/>
      <c r="G116" s="279"/>
      <c r="H116" s="278"/>
      <c r="I116" s="279"/>
      <c r="J116" s="278"/>
      <c r="K116" s="279"/>
      <c r="L116" s="278"/>
      <c r="M116" s="307"/>
      <c r="N116" s="330"/>
      <c r="O116" s="213"/>
      <c r="P116" s="250"/>
      <c r="Q116" s="250"/>
      <c r="R116" s="251"/>
    </row>
    <row r="117" spans="2:18" ht="17.25" thickTop="1" thickBot="1" x14ac:dyDescent="0.3">
      <c r="B117" s="50" t="s">
        <v>18</v>
      </c>
      <c r="C117" s="126">
        <f>SUM(C106:C110,C112:C116)</f>
        <v>0</v>
      </c>
      <c r="D117" s="127">
        <f>SUM(D106:D110,D112:D116)</f>
        <v>0</v>
      </c>
      <c r="E117" s="151">
        <f>IF(C117,D117/C117,0)</f>
        <v>0</v>
      </c>
      <c r="F117" s="167">
        <f>SUM(F106:F110,F112:F116)</f>
        <v>0</v>
      </c>
      <c r="G117" s="181"/>
      <c r="H117" s="167">
        <f>SUM(H106:H110,H112:H116)</f>
        <v>0</v>
      </c>
      <c r="I117" s="181"/>
      <c r="J117" s="167">
        <f>SUM(J106:J110,J112:J116)</f>
        <v>0</v>
      </c>
      <c r="K117" s="181"/>
      <c r="L117" s="167">
        <f>SUM(L106:L110,L112:L116)</f>
        <v>0</v>
      </c>
      <c r="M117" s="196"/>
      <c r="N117" s="203">
        <f>IF(C117,(F117+H117+J117+L117)/C117,0)</f>
        <v>0</v>
      </c>
      <c r="O117" s="216">
        <f>SUM(N117,E117)</f>
        <v>0</v>
      </c>
      <c r="P117" s="237">
        <f>IF($P$6,C117/$P$6,0)</f>
        <v>0</v>
      </c>
      <c r="Q117" s="238">
        <f>IF($Q$6,C117/$Q$6,0)</f>
        <v>0</v>
      </c>
      <c r="R117" s="248">
        <f>SUM(D117,F117,H117,J117,L117)</f>
        <v>0</v>
      </c>
    </row>
    <row r="118" spans="2:18" ht="16.5" thickBot="1" x14ac:dyDescent="0.3">
      <c r="B118" s="133"/>
      <c r="C118" s="138"/>
      <c r="D118" s="139"/>
      <c r="E118" s="156"/>
      <c r="F118" s="138"/>
      <c r="G118" s="188"/>
      <c r="H118" s="138"/>
      <c r="I118" s="188"/>
      <c r="J118" s="138"/>
      <c r="K118" s="188"/>
      <c r="L118" s="138"/>
      <c r="M118" s="188"/>
      <c r="N118" s="156"/>
      <c r="O118" s="219"/>
      <c r="P118" s="139"/>
      <c r="Q118" s="139"/>
      <c r="R118" s="249"/>
    </row>
    <row r="119" spans="2:18" s="59" customFormat="1" ht="19.5" thickBot="1" x14ac:dyDescent="0.35">
      <c r="B119" s="71" t="s">
        <v>204</v>
      </c>
      <c r="C119" s="140">
        <f>SUM(C72,C78,C84,C90,C98,C103,C117)</f>
        <v>0</v>
      </c>
      <c r="D119" s="140">
        <f>SUM(D72,D78,D84,D90,D98,D103,D117)</f>
        <v>0</v>
      </c>
      <c r="E119" s="157">
        <f>IF(C119,D119/C119,0)</f>
        <v>0</v>
      </c>
      <c r="F119" s="140">
        <f>SUM(F72,F78,F84,F90,F98,F103,F117)</f>
        <v>0</v>
      </c>
      <c r="G119" s="189"/>
      <c r="H119" s="140">
        <f>SUM(H72,H78,H84,H90,H98,H103,H117)</f>
        <v>0</v>
      </c>
      <c r="I119" s="189"/>
      <c r="J119" s="140">
        <f>SUM(J72,J78,J84,J90,J98,J103,J117)</f>
        <v>0</v>
      </c>
      <c r="K119" s="189"/>
      <c r="L119" s="140">
        <f>SUM(L72,L78,L84,L90,L98,L103,L117)</f>
        <v>0</v>
      </c>
      <c r="M119" s="199"/>
      <c r="N119" s="156"/>
      <c r="O119" s="156"/>
      <c r="P119" s="139"/>
      <c r="Q119" s="139"/>
      <c r="R119" s="230"/>
    </row>
    <row r="120" spans="2:18" s="66" customFormat="1" ht="19.5" thickBot="1" x14ac:dyDescent="0.35">
      <c r="B120" s="65" t="s">
        <v>40</v>
      </c>
      <c r="C120" s="141">
        <f>SUM(C119,C67,C23)</f>
        <v>0</v>
      </c>
      <c r="D120" s="142">
        <f>SUM(D119,D67,D23)</f>
        <v>0</v>
      </c>
      <c r="E120" s="158">
        <f>IF(C120,D120/C120,0)</f>
        <v>0</v>
      </c>
      <c r="F120" s="170">
        <f>SUM(F119,F67,F23)</f>
        <v>0</v>
      </c>
      <c r="G120" s="190"/>
      <c r="H120" s="170">
        <f>SUM(H119,H67,H23)</f>
        <v>0</v>
      </c>
      <c r="I120" s="190"/>
      <c r="J120" s="170">
        <f>SUM(J119,J67,J23)</f>
        <v>0</v>
      </c>
      <c r="K120" s="190"/>
      <c r="L120" s="170">
        <f>SUM(L119,L67,L23)</f>
        <v>0</v>
      </c>
      <c r="M120" s="190"/>
      <c r="N120" s="203">
        <f>IF(C120,(F120+H120+J120+L120)/C120,0)</f>
        <v>0</v>
      </c>
      <c r="O120" s="216">
        <f>SUM(N120,E120)</f>
        <v>0</v>
      </c>
      <c r="P120" s="237">
        <f>IF($P$6,C120/$P$6,0)</f>
        <v>0</v>
      </c>
      <c r="Q120" s="238">
        <f>IF($Q$6,C120/$Q$6,0)</f>
        <v>0</v>
      </c>
      <c r="R120" s="248">
        <f>SUM(R16,R22,R30,R39,R47,R54,R61,R66,R72,R78,R84,R90,R98,R103,R117)</f>
        <v>0</v>
      </c>
    </row>
    <row r="121" spans="2:18" ht="15.75" x14ac:dyDescent="0.25">
      <c r="B121" s="1"/>
      <c r="C121" s="1"/>
      <c r="D121" s="1"/>
      <c r="E121" s="159"/>
      <c r="F121" s="171"/>
      <c r="G121" s="191"/>
      <c r="H121" s="171"/>
      <c r="I121" s="191"/>
      <c r="J121" s="171"/>
      <c r="K121" s="191"/>
      <c r="L121" s="171"/>
      <c r="M121" s="191"/>
      <c r="N121" s="159"/>
      <c r="O121" s="159"/>
      <c r="P121" s="13"/>
      <c r="Q121" s="13"/>
      <c r="R121" s="1"/>
    </row>
    <row r="122" spans="2:18" ht="15.75" x14ac:dyDescent="0.25">
      <c r="B122" s="1"/>
      <c r="C122" s="1"/>
      <c r="D122" s="1"/>
      <c r="E122" s="159"/>
      <c r="F122" s="171"/>
      <c r="G122" s="191"/>
      <c r="H122" s="171"/>
      <c r="I122" s="191"/>
      <c r="J122" s="171"/>
      <c r="K122" s="191"/>
      <c r="L122" s="171"/>
      <c r="M122" s="191"/>
      <c r="N122" s="159"/>
      <c r="O122" s="159"/>
      <c r="P122" s="13"/>
      <c r="Q122" s="13"/>
      <c r="R122" s="1"/>
    </row>
    <row r="123" spans="2:18" ht="15.75" x14ac:dyDescent="0.25">
      <c r="B123" s="1"/>
      <c r="C123" s="1"/>
      <c r="D123" s="1"/>
      <c r="E123" s="159"/>
      <c r="F123" s="171"/>
      <c r="G123" s="191"/>
      <c r="H123" s="171"/>
      <c r="I123" s="191"/>
      <c r="J123" s="171"/>
      <c r="K123" s="191"/>
      <c r="L123" s="171"/>
      <c r="M123" s="191"/>
      <c r="N123" s="159"/>
      <c r="O123" s="159"/>
      <c r="P123" s="13"/>
      <c r="Q123" s="13"/>
      <c r="R123" s="1"/>
    </row>
    <row r="124" spans="2:18" ht="15.75" x14ac:dyDescent="0.25">
      <c r="B124" s="1"/>
      <c r="C124" s="1"/>
      <c r="D124" s="1"/>
      <c r="E124" s="159"/>
      <c r="F124" s="171"/>
      <c r="G124" s="191"/>
      <c r="H124" s="171"/>
      <c r="I124" s="191"/>
      <c r="J124" s="171"/>
      <c r="K124" s="191"/>
      <c r="L124" s="171"/>
      <c r="M124" s="191"/>
      <c r="N124" s="159"/>
      <c r="O124" s="159"/>
      <c r="P124" s="13"/>
      <c r="Q124" s="13"/>
      <c r="R124" s="1"/>
    </row>
    <row r="125" spans="2:18" ht="15.75" x14ac:dyDescent="0.25">
      <c r="B125" s="1"/>
      <c r="C125" s="1"/>
      <c r="D125" s="1"/>
      <c r="E125" s="159"/>
      <c r="F125" s="171"/>
      <c r="G125" s="191"/>
      <c r="H125" s="171"/>
      <c r="I125" s="191"/>
      <c r="J125" s="171"/>
      <c r="K125" s="191"/>
      <c r="L125" s="171"/>
      <c r="M125" s="191"/>
      <c r="N125" s="159"/>
      <c r="O125" s="159"/>
      <c r="P125" s="13"/>
      <c r="Q125" s="13"/>
      <c r="R125" s="1"/>
    </row>
    <row r="126" spans="2:18" ht="15.75" x14ac:dyDescent="0.25">
      <c r="B126" s="1"/>
      <c r="C126" s="1"/>
      <c r="D126" s="1"/>
      <c r="E126" s="159"/>
      <c r="F126" s="171"/>
      <c r="G126" s="191"/>
      <c r="H126" s="171"/>
      <c r="I126" s="191"/>
      <c r="J126" s="171"/>
      <c r="K126" s="191"/>
      <c r="L126" s="171"/>
      <c r="M126" s="191"/>
      <c r="N126" s="159"/>
      <c r="O126" s="159"/>
      <c r="P126" s="13"/>
      <c r="Q126" s="13"/>
      <c r="R126" s="1"/>
    </row>
    <row r="127" spans="2:18" ht="15.75" x14ac:dyDescent="0.25">
      <c r="B127" s="1"/>
      <c r="C127" s="1"/>
      <c r="D127" s="1"/>
      <c r="E127" s="159"/>
      <c r="F127" s="171"/>
      <c r="G127" s="191"/>
      <c r="H127" s="171"/>
      <c r="I127" s="191"/>
      <c r="J127" s="171"/>
      <c r="K127" s="191"/>
      <c r="L127" s="171"/>
      <c r="M127" s="191"/>
      <c r="N127" s="159"/>
      <c r="O127" s="159"/>
      <c r="P127" s="13"/>
      <c r="Q127" s="13"/>
      <c r="R127" s="1"/>
    </row>
    <row r="128" spans="2:18" ht="15.75" x14ac:dyDescent="0.25">
      <c r="B128" s="1"/>
      <c r="C128" s="1"/>
      <c r="D128" s="1"/>
      <c r="E128" s="159"/>
      <c r="F128" s="171"/>
      <c r="G128" s="191"/>
      <c r="H128" s="171"/>
      <c r="I128" s="191"/>
      <c r="J128" s="171"/>
      <c r="K128" s="191"/>
      <c r="L128" s="171"/>
      <c r="M128" s="191"/>
      <c r="N128" s="159"/>
      <c r="O128" s="159"/>
      <c r="P128" s="13"/>
      <c r="Q128" s="13"/>
      <c r="R128" s="1"/>
    </row>
    <row r="129" spans="2:18" ht="15.75" x14ac:dyDescent="0.25">
      <c r="B129" s="1"/>
      <c r="C129" s="1"/>
      <c r="D129" s="1"/>
      <c r="E129" s="159"/>
      <c r="F129" s="171"/>
      <c r="G129" s="191"/>
      <c r="H129" s="171"/>
      <c r="I129" s="191"/>
      <c r="J129" s="171"/>
      <c r="K129" s="191"/>
      <c r="L129" s="171"/>
      <c r="M129" s="191"/>
      <c r="N129" s="159"/>
      <c r="O129" s="159"/>
      <c r="P129" s="13"/>
      <c r="Q129" s="13"/>
      <c r="R129" s="1"/>
    </row>
    <row r="130" spans="2:18" ht="15.75" x14ac:dyDescent="0.25">
      <c r="B130" s="1"/>
      <c r="C130" s="1"/>
      <c r="D130" s="1"/>
      <c r="E130" s="159"/>
      <c r="F130" s="171"/>
      <c r="G130" s="191"/>
      <c r="H130" s="171"/>
      <c r="I130" s="191"/>
      <c r="J130" s="171"/>
      <c r="K130" s="191"/>
      <c r="L130" s="171"/>
      <c r="M130" s="191"/>
      <c r="N130" s="159"/>
      <c r="O130" s="159"/>
      <c r="P130" s="13"/>
      <c r="Q130" s="13"/>
      <c r="R130" s="1"/>
    </row>
    <row r="131" spans="2:18" ht="15.75" x14ac:dyDescent="0.25">
      <c r="B131" s="1"/>
      <c r="C131" s="1"/>
      <c r="D131" s="1"/>
      <c r="E131" s="159"/>
      <c r="F131" s="171"/>
      <c r="G131" s="191"/>
      <c r="H131" s="171"/>
      <c r="I131" s="191"/>
      <c r="J131" s="171"/>
      <c r="K131" s="191"/>
      <c r="L131" s="171"/>
      <c r="M131" s="191"/>
      <c r="N131" s="159"/>
      <c r="O131" s="159"/>
      <c r="P131" s="13"/>
      <c r="Q131" s="13"/>
      <c r="R131" s="1"/>
    </row>
    <row r="132" spans="2:18" ht="15.75" x14ac:dyDescent="0.25">
      <c r="B132" s="1"/>
      <c r="C132" s="1"/>
      <c r="D132" s="1"/>
      <c r="E132" s="159"/>
      <c r="F132" s="171"/>
      <c r="G132" s="191"/>
      <c r="H132" s="171"/>
      <c r="I132" s="191"/>
      <c r="J132" s="171"/>
      <c r="K132" s="191"/>
      <c r="L132" s="171"/>
      <c r="M132" s="191"/>
      <c r="N132" s="159"/>
      <c r="O132" s="159"/>
      <c r="P132" s="13"/>
      <c r="Q132" s="13"/>
      <c r="R132" s="1"/>
    </row>
    <row r="133" spans="2:18" ht="15.75" x14ac:dyDescent="0.25">
      <c r="B133" s="1"/>
      <c r="C133" s="1"/>
      <c r="D133" s="1"/>
      <c r="E133" s="159"/>
      <c r="F133" s="171"/>
      <c r="G133" s="191"/>
      <c r="H133" s="171"/>
      <c r="I133" s="191"/>
      <c r="J133" s="171"/>
      <c r="K133" s="191"/>
      <c r="L133" s="171"/>
      <c r="M133" s="191"/>
      <c r="N133" s="159"/>
      <c r="O133" s="159"/>
      <c r="P133" s="13"/>
      <c r="Q133" s="13"/>
      <c r="R133" s="1"/>
    </row>
    <row r="134" spans="2:18" ht="15.75" x14ac:dyDescent="0.25">
      <c r="B134" s="1"/>
      <c r="C134" s="1"/>
      <c r="D134" s="1"/>
      <c r="E134" s="159"/>
      <c r="F134" s="171"/>
      <c r="G134" s="191"/>
      <c r="H134" s="171"/>
      <c r="I134" s="191"/>
      <c r="J134" s="171"/>
      <c r="K134" s="191"/>
      <c r="L134" s="171"/>
      <c r="M134" s="191"/>
      <c r="N134" s="159"/>
      <c r="O134" s="159"/>
      <c r="P134" s="13"/>
      <c r="Q134" s="13"/>
      <c r="R134" s="1"/>
    </row>
    <row r="135" spans="2:18" ht="15.75" x14ac:dyDescent="0.25">
      <c r="B135" s="1"/>
      <c r="C135" s="1"/>
      <c r="D135" s="1"/>
      <c r="E135" s="159"/>
      <c r="F135" s="171"/>
      <c r="G135" s="191"/>
      <c r="H135" s="171"/>
      <c r="I135" s="191"/>
      <c r="J135" s="171"/>
      <c r="K135" s="191"/>
      <c r="L135" s="171"/>
      <c r="M135" s="191"/>
      <c r="N135" s="159"/>
      <c r="O135" s="159"/>
      <c r="P135" s="13"/>
      <c r="Q135" s="13"/>
      <c r="R135" s="1"/>
    </row>
    <row r="136" spans="2:18" ht="15.75" x14ac:dyDescent="0.25">
      <c r="B136" s="1"/>
      <c r="C136" s="1"/>
      <c r="D136" s="1"/>
      <c r="E136" s="159"/>
      <c r="F136" s="171"/>
      <c r="G136" s="191"/>
      <c r="H136" s="171"/>
      <c r="I136" s="191"/>
      <c r="J136" s="171"/>
      <c r="K136" s="191"/>
      <c r="L136" s="171"/>
      <c r="M136" s="191"/>
      <c r="N136" s="159"/>
      <c r="O136" s="159"/>
      <c r="P136" s="13"/>
      <c r="Q136" s="13"/>
      <c r="R136" s="1"/>
    </row>
    <row r="137" spans="2:18" ht="15.75" x14ac:dyDescent="0.25">
      <c r="B137" s="1"/>
      <c r="C137" s="1"/>
      <c r="D137" s="1"/>
      <c r="E137" s="159"/>
      <c r="F137" s="171"/>
      <c r="G137" s="191"/>
      <c r="H137" s="171"/>
      <c r="I137" s="191"/>
      <c r="J137" s="171"/>
      <c r="K137" s="191"/>
      <c r="L137" s="171"/>
      <c r="M137" s="191"/>
      <c r="N137" s="159"/>
      <c r="O137" s="159"/>
      <c r="P137" s="13"/>
      <c r="Q137" s="13"/>
      <c r="R137" s="1"/>
    </row>
    <row r="138" spans="2:18" ht="15.75" x14ac:dyDescent="0.25">
      <c r="B138" s="1"/>
      <c r="C138" s="1"/>
      <c r="D138" s="1"/>
      <c r="E138" s="159"/>
      <c r="F138" s="171"/>
      <c r="G138" s="191"/>
      <c r="H138" s="171"/>
      <c r="I138" s="191"/>
      <c r="J138" s="171"/>
      <c r="K138" s="191"/>
      <c r="L138" s="171"/>
      <c r="M138" s="191"/>
      <c r="N138" s="159"/>
      <c r="O138" s="159"/>
      <c r="P138" s="13"/>
      <c r="Q138" s="13"/>
      <c r="R138" s="1"/>
    </row>
    <row r="139" spans="2:18" ht="15.75" x14ac:dyDescent="0.25">
      <c r="B139" s="1"/>
      <c r="C139" s="1"/>
      <c r="D139" s="1"/>
      <c r="E139" s="159"/>
      <c r="F139" s="171"/>
      <c r="G139" s="191"/>
      <c r="H139" s="171"/>
      <c r="I139" s="191"/>
      <c r="J139" s="171"/>
      <c r="K139" s="191"/>
      <c r="L139" s="171"/>
      <c r="M139" s="191"/>
      <c r="N139" s="159"/>
      <c r="O139" s="159"/>
      <c r="P139" s="13"/>
      <c r="Q139" s="13"/>
      <c r="R139" s="1"/>
    </row>
    <row r="140" spans="2:18" ht="15.75" x14ac:dyDescent="0.25">
      <c r="B140" s="1"/>
      <c r="C140" s="1"/>
      <c r="D140" s="1"/>
      <c r="E140" s="159"/>
      <c r="F140" s="171"/>
      <c r="G140" s="191"/>
      <c r="H140" s="171"/>
      <c r="I140" s="191"/>
      <c r="J140" s="171"/>
      <c r="K140" s="191"/>
      <c r="L140" s="171"/>
      <c r="M140" s="191"/>
      <c r="N140" s="159"/>
      <c r="O140" s="159"/>
      <c r="P140" s="13"/>
      <c r="Q140" s="13"/>
      <c r="R140" s="1"/>
    </row>
    <row r="141" spans="2:18" ht="15.75" x14ac:dyDescent="0.25">
      <c r="B141" s="1"/>
      <c r="C141" s="1"/>
      <c r="D141" s="1"/>
      <c r="E141" s="159"/>
      <c r="F141" s="171"/>
      <c r="G141" s="191"/>
      <c r="H141" s="171"/>
      <c r="I141" s="191"/>
      <c r="J141" s="171"/>
      <c r="K141" s="191"/>
      <c r="L141" s="171"/>
      <c r="M141" s="191"/>
      <c r="N141" s="159"/>
      <c r="O141" s="159"/>
      <c r="P141" s="13"/>
      <c r="Q141" s="13"/>
      <c r="R141" s="1"/>
    </row>
    <row r="142" spans="2:18" ht="15.75" x14ac:dyDescent="0.25">
      <c r="B142" s="1"/>
      <c r="C142" s="1"/>
      <c r="D142" s="1"/>
      <c r="E142" s="159"/>
      <c r="F142" s="171"/>
      <c r="G142" s="191"/>
      <c r="H142" s="171"/>
      <c r="I142" s="191"/>
      <c r="J142" s="171"/>
      <c r="K142" s="191"/>
      <c r="L142" s="171"/>
      <c r="M142" s="191"/>
      <c r="N142" s="159"/>
      <c r="O142" s="159"/>
      <c r="P142" s="13"/>
      <c r="Q142" s="13"/>
      <c r="R142" s="1"/>
    </row>
    <row r="143" spans="2:18" ht="15.75" x14ac:dyDescent="0.25">
      <c r="B143" s="1"/>
      <c r="C143" s="1"/>
      <c r="D143" s="1"/>
      <c r="E143" s="159"/>
      <c r="F143" s="171"/>
      <c r="G143" s="191"/>
      <c r="H143" s="171"/>
      <c r="I143" s="191"/>
      <c r="J143" s="171"/>
      <c r="K143" s="191"/>
      <c r="L143" s="171"/>
      <c r="M143" s="191"/>
      <c r="N143" s="159"/>
      <c r="O143" s="159"/>
      <c r="P143" s="13"/>
      <c r="Q143" s="13"/>
      <c r="R143" s="1"/>
    </row>
    <row r="144" spans="2:18" ht="15.75" x14ac:dyDescent="0.25">
      <c r="B144" s="1"/>
      <c r="C144" s="1"/>
      <c r="D144" s="1"/>
      <c r="E144" s="159"/>
      <c r="F144" s="171"/>
      <c r="G144" s="191"/>
      <c r="H144" s="171"/>
      <c r="I144" s="191"/>
      <c r="J144" s="171"/>
      <c r="K144" s="191"/>
      <c r="L144" s="171"/>
      <c r="M144" s="191"/>
      <c r="N144" s="159"/>
      <c r="O144" s="159"/>
      <c r="P144" s="13"/>
      <c r="Q144" s="13"/>
      <c r="R144" s="1"/>
    </row>
    <row r="145" spans="2:18" ht="15.75" x14ac:dyDescent="0.25">
      <c r="B145" s="1"/>
      <c r="C145" s="1"/>
      <c r="D145" s="1"/>
      <c r="E145" s="159"/>
      <c r="F145" s="171"/>
      <c r="G145" s="191"/>
      <c r="H145" s="171"/>
      <c r="I145" s="191"/>
      <c r="J145" s="171"/>
      <c r="K145" s="191"/>
      <c r="L145" s="171"/>
      <c r="M145" s="191"/>
      <c r="N145" s="159"/>
      <c r="O145" s="159"/>
      <c r="P145" s="13"/>
      <c r="Q145" s="13"/>
      <c r="R145" s="1"/>
    </row>
    <row r="146" spans="2:18" ht="15.75" x14ac:dyDescent="0.25">
      <c r="B146" s="1"/>
      <c r="C146" s="1"/>
      <c r="D146" s="1"/>
      <c r="E146" s="159"/>
      <c r="F146" s="171"/>
      <c r="G146" s="191"/>
      <c r="H146" s="171"/>
      <c r="I146" s="191"/>
      <c r="J146" s="171"/>
      <c r="K146" s="191"/>
      <c r="L146" s="171"/>
      <c r="M146" s="191"/>
      <c r="N146" s="159"/>
      <c r="O146" s="159"/>
      <c r="P146" s="13"/>
      <c r="Q146" s="13"/>
      <c r="R146" s="1"/>
    </row>
    <row r="147" spans="2:18" ht="15.75" x14ac:dyDescent="0.25">
      <c r="B147" s="1"/>
      <c r="C147" s="1"/>
      <c r="D147" s="1"/>
      <c r="E147" s="159"/>
      <c r="F147" s="171"/>
      <c r="G147" s="191"/>
      <c r="H147" s="171"/>
      <c r="I147" s="191"/>
      <c r="J147" s="171"/>
      <c r="K147" s="191"/>
      <c r="L147" s="171"/>
      <c r="M147" s="191"/>
      <c r="N147" s="159"/>
      <c r="O147" s="159"/>
      <c r="P147" s="13"/>
      <c r="Q147" s="13"/>
      <c r="R147" s="1"/>
    </row>
    <row r="148" spans="2:18" ht="15.75" x14ac:dyDescent="0.25">
      <c r="B148" s="1"/>
      <c r="C148" s="1"/>
      <c r="D148" s="1"/>
      <c r="E148" s="159"/>
      <c r="F148" s="171"/>
      <c r="G148" s="191"/>
      <c r="H148" s="171"/>
      <c r="I148" s="191"/>
      <c r="J148" s="171"/>
      <c r="K148" s="191"/>
      <c r="L148" s="171"/>
      <c r="M148" s="191"/>
      <c r="N148" s="159"/>
      <c r="O148" s="159"/>
      <c r="P148" s="13"/>
      <c r="Q148" s="13"/>
      <c r="R148" s="1"/>
    </row>
    <row r="149" spans="2:18" ht="15.75" x14ac:dyDescent="0.25">
      <c r="B149" s="1"/>
      <c r="C149" s="1"/>
      <c r="D149" s="1"/>
      <c r="E149" s="159"/>
      <c r="F149" s="171"/>
      <c r="G149" s="191"/>
      <c r="H149" s="171"/>
      <c r="I149" s="191"/>
      <c r="J149" s="171"/>
      <c r="K149" s="191"/>
      <c r="L149" s="171"/>
      <c r="M149" s="191"/>
      <c r="N149" s="159"/>
      <c r="O149" s="159"/>
      <c r="P149" s="13"/>
      <c r="Q149" s="13"/>
      <c r="R149" s="1"/>
    </row>
    <row r="150" spans="2:18" ht="15.75" x14ac:dyDescent="0.25">
      <c r="B150" s="1"/>
      <c r="C150" s="1"/>
      <c r="D150" s="1"/>
      <c r="E150" s="159"/>
      <c r="F150" s="171"/>
      <c r="G150" s="191"/>
      <c r="H150" s="171"/>
      <c r="I150" s="191"/>
      <c r="J150" s="171"/>
      <c r="K150" s="191"/>
      <c r="L150" s="171"/>
      <c r="M150" s="191"/>
      <c r="N150" s="159"/>
      <c r="O150" s="159"/>
      <c r="P150" s="13"/>
      <c r="Q150" s="13"/>
      <c r="R150" s="1"/>
    </row>
    <row r="151" spans="2:18" ht="15.75" x14ac:dyDescent="0.25">
      <c r="B151" s="1"/>
      <c r="C151" s="1"/>
      <c r="D151" s="1"/>
      <c r="E151" s="159"/>
      <c r="F151" s="171"/>
      <c r="G151" s="191"/>
      <c r="H151" s="171"/>
      <c r="I151" s="191"/>
      <c r="J151" s="171"/>
      <c r="K151" s="191"/>
      <c r="L151" s="171"/>
      <c r="M151" s="191"/>
      <c r="N151" s="159"/>
      <c r="O151" s="159"/>
      <c r="P151" s="13"/>
      <c r="Q151" s="13"/>
      <c r="R151" s="1"/>
    </row>
    <row r="152" spans="2:18" ht="15.75" x14ac:dyDescent="0.25">
      <c r="B152" s="1"/>
      <c r="C152" s="1"/>
      <c r="D152" s="1"/>
      <c r="E152" s="159"/>
      <c r="F152" s="171"/>
      <c r="G152" s="191"/>
      <c r="H152" s="171"/>
      <c r="I152" s="191"/>
      <c r="J152" s="171"/>
      <c r="K152" s="191"/>
      <c r="L152" s="171"/>
      <c r="M152" s="191"/>
      <c r="N152" s="159"/>
      <c r="O152" s="159"/>
      <c r="P152" s="13"/>
      <c r="Q152" s="13"/>
      <c r="R152" s="1"/>
    </row>
    <row r="153" spans="2:18" ht="15.75" x14ac:dyDescent="0.25">
      <c r="B153" s="1"/>
      <c r="C153" s="1"/>
      <c r="D153" s="1"/>
      <c r="E153" s="159"/>
      <c r="F153" s="171"/>
      <c r="G153" s="191"/>
      <c r="H153" s="171"/>
      <c r="I153" s="191"/>
      <c r="J153" s="171"/>
      <c r="K153" s="191"/>
      <c r="L153" s="171"/>
      <c r="M153" s="191"/>
      <c r="N153" s="159"/>
      <c r="O153" s="159"/>
      <c r="P153" s="13"/>
      <c r="Q153" s="13"/>
      <c r="R153" s="1"/>
    </row>
    <row r="154" spans="2:18" ht="15.75" x14ac:dyDescent="0.25">
      <c r="B154" s="1"/>
      <c r="C154" s="1"/>
      <c r="D154" s="1"/>
      <c r="E154" s="159"/>
      <c r="F154" s="171"/>
      <c r="G154" s="191"/>
      <c r="H154" s="171"/>
      <c r="I154" s="191"/>
      <c r="J154" s="171"/>
      <c r="K154" s="191"/>
      <c r="L154" s="171"/>
      <c r="M154" s="191"/>
      <c r="N154" s="159"/>
      <c r="O154" s="159"/>
      <c r="P154" s="13"/>
      <c r="Q154" s="13"/>
      <c r="R154" s="1"/>
    </row>
    <row r="155" spans="2:18" ht="15.75" x14ac:dyDescent="0.25">
      <c r="B155" s="1"/>
      <c r="C155" s="1"/>
      <c r="D155" s="1"/>
      <c r="E155" s="159"/>
      <c r="F155" s="171"/>
      <c r="G155" s="191"/>
      <c r="H155" s="171"/>
      <c r="I155" s="191"/>
      <c r="J155" s="171"/>
      <c r="K155" s="191"/>
      <c r="L155" s="171"/>
      <c r="M155" s="191"/>
      <c r="N155" s="159"/>
      <c r="O155" s="159"/>
      <c r="P155" s="13"/>
      <c r="Q155" s="13"/>
      <c r="R155" s="1"/>
    </row>
    <row r="156" spans="2:18" ht="15.75" x14ac:dyDescent="0.25">
      <c r="B156" s="1"/>
      <c r="C156" s="1"/>
      <c r="D156" s="1"/>
      <c r="E156" s="159"/>
      <c r="F156" s="171"/>
      <c r="G156" s="191"/>
      <c r="H156" s="171"/>
      <c r="I156" s="191"/>
      <c r="J156" s="171"/>
      <c r="K156" s="191"/>
      <c r="L156" s="171"/>
      <c r="M156" s="191"/>
      <c r="N156" s="159"/>
      <c r="O156" s="159"/>
      <c r="P156" s="13"/>
      <c r="Q156" s="13"/>
      <c r="R156" s="1"/>
    </row>
    <row r="157" spans="2:18" ht="15.75" x14ac:dyDescent="0.25">
      <c r="B157" s="1"/>
      <c r="C157" s="1"/>
      <c r="D157" s="1"/>
      <c r="E157" s="159"/>
      <c r="F157" s="171"/>
      <c r="G157" s="191"/>
      <c r="H157" s="171"/>
      <c r="I157" s="191"/>
      <c r="J157" s="171"/>
      <c r="K157" s="191"/>
      <c r="L157" s="171"/>
      <c r="M157" s="191"/>
      <c r="N157" s="159"/>
      <c r="O157" s="159"/>
      <c r="P157" s="13"/>
      <c r="Q157" s="13"/>
      <c r="R157" s="1"/>
    </row>
    <row r="158" spans="2:18" ht="15.75" x14ac:dyDescent="0.25">
      <c r="B158" s="1"/>
      <c r="C158" s="1"/>
      <c r="D158" s="1"/>
      <c r="E158" s="159"/>
      <c r="F158" s="171"/>
      <c r="G158" s="191"/>
      <c r="H158" s="171"/>
      <c r="I158" s="191"/>
      <c r="J158" s="171"/>
      <c r="K158" s="191"/>
      <c r="L158" s="171"/>
      <c r="M158" s="191"/>
      <c r="N158" s="159"/>
      <c r="O158" s="159"/>
      <c r="P158" s="13"/>
      <c r="Q158" s="13"/>
      <c r="R158" s="1"/>
    </row>
    <row r="159" spans="2:18" ht="15.75" x14ac:dyDescent="0.25">
      <c r="B159" s="1"/>
      <c r="C159" s="1"/>
      <c r="D159" s="1"/>
      <c r="E159" s="159"/>
      <c r="F159" s="171"/>
      <c r="G159" s="191"/>
      <c r="H159" s="171"/>
      <c r="I159" s="191"/>
      <c r="J159" s="171"/>
      <c r="K159" s="191"/>
      <c r="L159" s="171"/>
      <c r="M159" s="191"/>
      <c r="N159" s="159"/>
      <c r="O159" s="159"/>
      <c r="P159" s="13"/>
      <c r="Q159" s="13"/>
      <c r="R159" s="1"/>
    </row>
    <row r="160" spans="2:18" ht="15.75" x14ac:dyDescent="0.25">
      <c r="B160" s="1"/>
      <c r="C160" s="1"/>
      <c r="D160" s="1"/>
      <c r="E160" s="159"/>
      <c r="F160" s="171"/>
      <c r="G160" s="191"/>
      <c r="H160" s="171"/>
      <c r="I160" s="191"/>
      <c r="J160" s="171"/>
      <c r="K160" s="191"/>
      <c r="L160" s="171"/>
      <c r="M160" s="191"/>
      <c r="N160" s="159"/>
      <c r="O160" s="159"/>
      <c r="P160" s="13"/>
      <c r="Q160" s="13"/>
      <c r="R160" s="1"/>
    </row>
    <row r="161" spans="2:18" ht="15.75" x14ac:dyDescent="0.25">
      <c r="B161" s="1"/>
      <c r="C161" s="1"/>
      <c r="D161" s="1"/>
      <c r="E161" s="159"/>
      <c r="F161" s="171"/>
      <c r="G161" s="191"/>
      <c r="H161" s="171"/>
      <c r="I161" s="191"/>
      <c r="J161" s="171"/>
      <c r="K161" s="191"/>
      <c r="L161" s="171"/>
      <c r="M161" s="191"/>
      <c r="N161" s="159"/>
      <c r="O161" s="159"/>
      <c r="P161" s="13"/>
      <c r="Q161" s="13"/>
      <c r="R161" s="1"/>
    </row>
    <row r="162" spans="2:18" ht="15.75" x14ac:dyDescent="0.25">
      <c r="B162" s="1"/>
      <c r="C162" s="1"/>
      <c r="D162" s="1"/>
      <c r="E162" s="159"/>
      <c r="F162" s="171"/>
      <c r="G162" s="191"/>
      <c r="H162" s="171"/>
      <c r="I162" s="191"/>
      <c r="J162" s="171"/>
      <c r="K162" s="191"/>
      <c r="L162" s="171"/>
      <c r="M162" s="191"/>
      <c r="N162" s="159"/>
      <c r="O162" s="159"/>
      <c r="P162" s="13"/>
      <c r="Q162" s="13"/>
      <c r="R162" s="1"/>
    </row>
    <row r="163" spans="2:18" ht="15.75" x14ac:dyDescent="0.25">
      <c r="B163" s="1"/>
      <c r="C163" s="1"/>
      <c r="D163" s="1"/>
      <c r="E163" s="159"/>
      <c r="F163" s="171"/>
      <c r="G163" s="191"/>
      <c r="H163" s="171"/>
      <c r="I163" s="191"/>
      <c r="J163" s="171"/>
      <c r="K163" s="191"/>
      <c r="L163" s="171"/>
      <c r="M163" s="191"/>
      <c r="N163" s="159"/>
      <c r="O163" s="159"/>
      <c r="P163" s="13"/>
      <c r="Q163" s="13"/>
      <c r="R163" s="1"/>
    </row>
    <row r="164" spans="2:18" ht="15.75" x14ac:dyDescent="0.25">
      <c r="B164" s="1"/>
      <c r="C164" s="1"/>
      <c r="D164" s="1"/>
      <c r="E164" s="159"/>
      <c r="F164" s="171"/>
      <c r="G164" s="191"/>
      <c r="H164" s="171"/>
      <c r="I164" s="191"/>
      <c r="J164" s="171"/>
      <c r="K164" s="191"/>
      <c r="L164" s="171"/>
      <c r="M164" s="191"/>
      <c r="N164" s="159"/>
      <c r="O164" s="159"/>
      <c r="P164" s="13"/>
      <c r="Q164" s="13"/>
      <c r="R164" s="1"/>
    </row>
    <row r="165" spans="2:18" ht="15.75" x14ac:dyDescent="0.25">
      <c r="B165" s="1"/>
      <c r="C165" s="1"/>
      <c r="D165" s="1"/>
      <c r="E165" s="159"/>
      <c r="F165" s="171"/>
      <c r="G165" s="191"/>
      <c r="H165" s="171"/>
      <c r="I165" s="191"/>
      <c r="J165" s="171"/>
      <c r="K165" s="191"/>
      <c r="L165" s="171"/>
      <c r="M165" s="191"/>
      <c r="N165" s="159"/>
      <c r="O165" s="159"/>
      <c r="P165" s="13"/>
      <c r="Q165" s="13"/>
      <c r="R165" s="1"/>
    </row>
    <row r="166" spans="2:18" ht="15.75" x14ac:dyDescent="0.25">
      <c r="B166" s="1"/>
      <c r="C166" s="1"/>
      <c r="D166" s="1"/>
      <c r="E166" s="159"/>
      <c r="F166" s="171"/>
      <c r="G166" s="191"/>
      <c r="H166" s="171"/>
      <c r="I166" s="191"/>
      <c r="J166" s="171"/>
      <c r="K166" s="191"/>
      <c r="L166" s="171"/>
      <c r="M166" s="191"/>
      <c r="N166" s="159"/>
      <c r="O166" s="159"/>
      <c r="P166" s="13"/>
      <c r="Q166" s="13"/>
      <c r="R166" s="1"/>
    </row>
    <row r="167" spans="2:18" ht="15.75" x14ac:dyDescent="0.25">
      <c r="B167" s="1"/>
      <c r="C167" s="1"/>
      <c r="D167" s="1"/>
      <c r="E167" s="159"/>
      <c r="F167" s="171"/>
      <c r="G167" s="191"/>
      <c r="H167" s="171"/>
      <c r="I167" s="191"/>
      <c r="J167" s="171"/>
      <c r="K167" s="191"/>
      <c r="L167" s="171"/>
      <c r="M167" s="191"/>
      <c r="N167" s="159"/>
      <c r="O167" s="159"/>
      <c r="P167" s="13"/>
      <c r="Q167" s="13"/>
      <c r="R167" s="1"/>
    </row>
    <row r="168" spans="2:18" ht="15.75" x14ac:dyDescent="0.25">
      <c r="B168" s="1"/>
      <c r="C168" s="1"/>
      <c r="D168" s="1"/>
      <c r="E168" s="159"/>
      <c r="F168" s="171"/>
      <c r="G168" s="191"/>
      <c r="H168" s="171"/>
      <c r="I168" s="191"/>
      <c r="J168" s="171"/>
      <c r="K168" s="191"/>
      <c r="L168" s="171"/>
      <c r="M168" s="191"/>
      <c r="N168" s="159"/>
      <c r="O168" s="159"/>
      <c r="P168" s="13"/>
      <c r="Q168" s="13"/>
      <c r="R168" s="1"/>
    </row>
    <row r="169" spans="2:18" ht="15.75" x14ac:dyDescent="0.25">
      <c r="B169" s="1"/>
      <c r="C169" s="1"/>
      <c r="D169" s="1"/>
      <c r="E169" s="159"/>
      <c r="F169" s="171"/>
      <c r="G169" s="191"/>
      <c r="H169" s="171"/>
      <c r="I169" s="191"/>
      <c r="J169" s="171"/>
      <c r="K169" s="191"/>
      <c r="L169" s="171"/>
      <c r="M169" s="191"/>
      <c r="N169" s="159"/>
      <c r="O169" s="159"/>
      <c r="P169" s="13"/>
      <c r="Q169" s="13"/>
      <c r="R169" s="1"/>
    </row>
    <row r="170" spans="2:18" ht="15.75" x14ac:dyDescent="0.25">
      <c r="B170" s="1"/>
      <c r="C170" s="1"/>
      <c r="D170" s="1"/>
      <c r="E170" s="159"/>
      <c r="F170" s="171"/>
      <c r="G170" s="191"/>
      <c r="H170" s="171"/>
      <c r="I170" s="191"/>
      <c r="J170" s="171"/>
      <c r="K170" s="191"/>
      <c r="L170" s="171"/>
      <c r="M170" s="191"/>
      <c r="N170" s="159"/>
      <c r="O170" s="159"/>
      <c r="P170" s="13"/>
      <c r="Q170" s="13"/>
      <c r="R170" s="1"/>
    </row>
    <row r="171" spans="2:18" ht="15.75" x14ac:dyDescent="0.25">
      <c r="B171" s="1"/>
      <c r="C171" s="1"/>
      <c r="D171" s="1"/>
      <c r="E171" s="159"/>
      <c r="F171" s="171"/>
      <c r="G171" s="191"/>
      <c r="H171" s="171"/>
      <c r="I171" s="191"/>
      <c r="J171" s="171"/>
      <c r="K171" s="191"/>
      <c r="L171" s="171"/>
      <c r="M171" s="191"/>
      <c r="N171" s="159"/>
      <c r="O171" s="159"/>
      <c r="P171" s="13"/>
      <c r="Q171" s="13"/>
      <c r="R171" s="1"/>
    </row>
    <row r="172" spans="2:18" ht="15.75" x14ac:dyDescent="0.25">
      <c r="B172" s="1"/>
      <c r="C172" s="1"/>
      <c r="D172" s="1"/>
      <c r="E172" s="159"/>
      <c r="F172" s="171"/>
      <c r="G172" s="191"/>
      <c r="H172" s="171"/>
      <c r="I172" s="191"/>
      <c r="J172" s="171"/>
      <c r="K172" s="191"/>
      <c r="L172" s="171"/>
      <c r="M172" s="191"/>
      <c r="N172" s="159"/>
      <c r="O172" s="159"/>
      <c r="P172" s="13"/>
      <c r="Q172" s="13"/>
      <c r="R172" s="1"/>
    </row>
    <row r="173" spans="2:18" ht="15.75" x14ac:dyDescent="0.25">
      <c r="B173" s="1"/>
      <c r="C173" s="1"/>
      <c r="D173" s="1"/>
      <c r="E173" s="159"/>
      <c r="F173" s="171"/>
      <c r="G173" s="191"/>
      <c r="H173" s="171"/>
      <c r="I173" s="191"/>
      <c r="J173" s="171"/>
      <c r="K173" s="191"/>
      <c r="L173" s="171"/>
      <c r="M173" s="191"/>
      <c r="N173" s="159"/>
      <c r="O173" s="159"/>
      <c r="P173" s="13"/>
      <c r="Q173" s="13"/>
      <c r="R173" s="1"/>
    </row>
    <row r="174" spans="2:18" ht="15.75" x14ac:dyDescent="0.25">
      <c r="B174" s="1"/>
      <c r="C174" s="1"/>
      <c r="D174" s="1"/>
      <c r="E174" s="159"/>
      <c r="F174" s="171"/>
      <c r="G174" s="191"/>
      <c r="H174" s="171"/>
      <c r="I174" s="191"/>
      <c r="J174" s="171"/>
      <c r="K174" s="191"/>
      <c r="L174" s="171"/>
      <c r="M174" s="191"/>
      <c r="N174" s="159"/>
      <c r="O174" s="159"/>
      <c r="P174" s="13"/>
      <c r="Q174" s="13"/>
      <c r="R174" s="1"/>
    </row>
    <row r="175" spans="2:18" ht="15.75" x14ac:dyDescent="0.25">
      <c r="B175" s="1"/>
      <c r="C175" s="1"/>
      <c r="D175" s="1"/>
      <c r="E175" s="159"/>
      <c r="F175" s="171"/>
      <c r="G175" s="191"/>
      <c r="H175" s="171"/>
      <c r="I175" s="191"/>
      <c r="J175" s="171"/>
      <c r="K175" s="191"/>
      <c r="L175" s="171"/>
      <c r="M175" s="191"/>
      <c r="N175" s="159"/>
      <c r="O175" s="159"/>
      <c r="P175" s="13"/>
      <c r="Q175" s="13"/>
      <c r="R175" s="1"/>
    </row>
    <row r="176" spans="2:18" ht="15.75" x14ac:dyDescent="0.25">
      <c r="B176" s="1"/>
      <c r="C176" s="1"/>
      <c r="D176" s="1"/>
      <c r="E176" s="159"/>
      <c r="F176" s="171"/>
      <c r="G176" s="191"/>
      <c r="H176" s="171"/>
      <c r="I176" s="191"/>
      <c r="J176" s="171"/>
      <c r="K176" s="191"/>
      <c r="L176" s="171"/>
      <c r="M176" s="191"/>
      <c r="N176" s="159"/>
      <c r="O176" s="159"/>
      <c r="P176" s="13"/>
      <c r="Q176" s="13"/>
      <c r="R176" s="1"/>
    </row>
    <row r="177" spans="2:18" ht="15.75" x14ac:dyDescent="0.25">
      <c r="B177" s="1"/>
      <c r="C177" s="1"/>
      <c r="D177" s="1"/>
      <c r="E177" s="159"/>
      <c r="F177" s="171"/>
      <c r="G177" s="191"/>
      <c r="H177" s="171"/>
      <c r="I177" s="191"/>
      <c r="J177" s="171"/>
      <c r="K177" s="191"/>
      <c r="L177" s="171"/>
      <c r="M177" s="191"/>
      <c r="N177" s="159"/>
      <c r="O177" s="159"/>
      <c r="P177" s="13"/>
      <c r="Q177" s="13"/>
      <c r="R177" s="1"/>
    </row>
    <row r="178" spans="2:18" ht="15.75" x14ac:dyDescent="0.25">
      <c r="B178" s="1"/>
      <c r="C178" s="1"/>
      <c r="D178" s="1"/>
      <c r="E178" s="159"/>
      <c r="F178" s="171"/>
      <c r="G178" s="191"/>
      <c r="H178" s="171"/>
      <c r="I178" s="191"/>
      <c r="J178" s="171"/>
      <c r="K178" s="191"/>
      <c r="L178" s="171"/>
      <c r="M178" s="191"/>
      <c r="N178" s="159"/>
      <c r="O178" s="159"/>
      <c r="P178" s="13"/>
      <c r="Q178" s="13"/>
      <c r="R178" s="1"/>
    </row>
    <row r="179" spans="2:18" ht="15.75" x14ac:dyDescent="0.25">
      <c r="B179" s="1"/>
      <c r="C179" s="1"/>
      <c r="D179" s="1"/>
      <c r="E179" s="159"/>
      <c r="F179" s="171"/>
      <c r="G179" s="191"/>
      <c r="H179" s="171"/>
      <c r="I179" s="191"/>
      <c r="J179" s="171"/>
      <c r="K179" s="191"/>
      <c r="L179" s="171"/>
      <c r="M179" s="191"/>
      <c r="N179" s="159"/>
      <c r="O179" s="159"/>
      <c r="P179" s="13"/>
      <c r="Q179" s="13"/>
      <c r="R179" s="1"/>
    </row>
    <row r="180" spans="2:18" ht="15.75" x14ac:dyDescent="0.25">
      <c r="B180" s="1"/>
      <c r="C180" s="1"/>
      <c r="D180" s="1"/>
      <c r="E180" s="159"/>
      <c r="F180" s="171"/>
      <c r="G180" s="191"/>
      <c r="H180" s="171"/>
      <c r="I180" s="191"/>
      <c r="J180" s="171"/>
      <c r="K180" s="191"/>
      <c r="L180" s="171"/>
      <c r="M180" s="191"/>
      <c r="N180" s="159"/>
      <c r="O180" s="159"/>
      <c r="P180" s="13"/>
      <c r="Q180" s="13"/>
      <c r="R180" s="1"/>
    </row>
    <row r="181" spans="2:18" ht="15.75" x14ac:dyDescent="0.25">
      <c r="B181" s="1"/>
      <c r="C181" s="1"/>
      <c r="D181" s="1"/>
      <c r="E181" s="159"/>
      <c r="F181" s="171"/>
      <c r="G181" s="191"/>
      <c r="H181" s="171"/>
      <c r="I181" s="191"/>
      <c r="J181" s="171"/>
      <c r="K181" s="191"/>
      <c r="L181" s="171"/>
      <c r="M181" s="191"/>
      <c r="N181" s="159"/>
      <c r="O181" s="159"/>
      <c r="P181" s="13"/>
      <c r="Q181" s="13"/>
      <c r="R181" s="1"/>
    </row>
    <row r="182" spans="2:18" ht="15.75" x14ac:dyDescent="0.25">
      <c r="B182" s="1"/>
      <c r="C182" s="1"/>
      <c r="D182" s="1"/>
      <c r="E182" s="159"/>
      <c r="F182" s="171"/>
      <c r="G182" s="191"/>
      <c r="H182" s="171"/>
      <c r="I182" s="191"/>
      <c r="J182" s="171"/>
      <c r="K182" s="191"/>
      <c r="L182" s="171"/>
      <c r="M182" s="191"/>
      <c r="N182" s="159"/>
      <c r="O182" s="159"/>
      <c r="P182" s="13"/>
      <c r="Q182" s="13"/>
      <c r="R182" s="1"/>
    </row>
    <row r="183" spans="2:18" ht="15.75" x14ac:dyDescent="0.25">
      <c r="B183" s="1"/>
      <c r="C183" s="1"/>
      <c r="D183" s="1"/>
      <c r="E183" s="159"/>
      <c r="F183" s="171"/>
      <c r="G183" s="191"/>
      <c r="H183" s="171"/>
      <c r="I183" s="191"/>
      <c r="J183" s="171"/>
      <c r="K183" s="191"/>
      <c r="L183" s="171"/>
      <c r="M183" s="191"/>
      <c r="N183" s="159"/>
      <c r="O183" s="159"/>
      <c r="P183" s="13"/>
      <c r="Q183" s="13"/>
      <c r="R183" s="1"/>
    </row>
    <row r="184" spans="2:18" ht="15.75" x14ac:dyDescent="0.25">
      <c r="B184" s="1"/>
      <c r="C184" s="1"/>
      <c r="D184" s="1"/>
      <c r="E184" s="159"/>
      <c r="F184" s="171"/>
      <c r="G184" s="191"/>
      <c r="H184" s="171"/>
      <c r="I184" s="191"/>
      <c r="J184" s="171"/>
      <c r="K184" s="191"/>
      <c r="L184" s="171"/>
      <c r="M184" s="191"/>
      <c r="N184" s="159"/>
      <c r="O184" s="159"/>
      <c r="P184" s="13"/>
      <c r="Q184" s="13"/>
      <c r="R184" s="1"/>
    </row>
    <row r="185" spans="2:18" ht="15.75" x14ac:dyDescent="0.25">
      <c r="B185" s="1"/>
      <c r="C185" s="1"/>
      <c r="D185" s="1"/>
      <c r="E185" s="159"/>
      <c r="F185" s="171"/>
      <c r="G185" s="191"/>
      <c r="H185" s="171"/>
      <c r="I185" s="191"/>
      <c r="J185" s="171"/>
      <c r="K185" s="191"/>
      <c r="L185" s="171"/>
      <c r="M185" s="191"/>
      <c r="N185" s="159"/>
      <c r="O185" s="159"/>
      <c r="P185" s="13"/>
      <c r="Q185" s="13"/>
      <c r="R185" s="1"/>
    </row>
    <row r="186" spans="2:18" ht="15.75" x14ac:dyDescent="0.25">
      <c r="B186" s="1"/>
      <c r="C186" s="1"/>
      <c r="D186" s="1"/>
      <c r="E186" s="159"/>
      <c r="F186" s="171"/>
      <c r="G186" s="191"/>
      <c r="H186" s="171"/>
      <c r="I186" s="191"/>
      <c r="J186" s="171"/>
      <c r="K186" s="191"/>
      <c r="L186" s="171"/>
      <c r="M186" s="191"/>
      <c r="N186" s="159"/>
      <c r="O186" s="159"/>
      <c r="P186" s="13"/>
      <c r="Q186" s="13"/>
      <c r="R186" s="1"/>
    </row>
    <row r="187" spans="2:18" ht="15.75" x14ac:dyDescent="0.25">
      <c r="B187" s="1"/>
      <c r="C187" s="1"/>
      <c r="D187" s="1"/>
      <c r="E187" s="159"/>
      <c r="F187" s="171"/>
      <c r="G187" s="191"/>
      <c r="H187" s="171"/>
      <c r="I187" s="191"/>
      <c r="J187" s="171"/>
      <c r="K187" s="191"/>
      <c r="L187" s="171"/>
      <c r="M187" s="191"/>
      <c r="N187" s="159"/>
      <c r="O187" s="159"/>
      <c r="P187" s="13"/>
      <c r="Q187" s="13"/>
      <c r="R187" s="1"/>
    </row>
    <row r="188" spans="2:18" ht="15.75" x14ac:dyDescent="0.25">
      <c r="B188" s="1"/>
      <c r="C188" s="1"/>
      <c r="D188" s="1"/>
      <c r="E188" s="159"/>
      <c r="F188" s="171"/>
      <c r="G188" s="191"/>
      <c r="H188" s="171"/>
      <c r="I188" s="191"/>
      <c r="J188" s="171"/>
      <c r="K188" s="191"/>
      <c r="L188" s="171"/>
      <c r="M188" s="191"/>
      <c r="N188" s="159"/>
      <c r="O188" s="159"/>
      <c r="P188" s="13"/>
      <c r="Q188" s="13"/>
      <c r="R188" s="1"/>
    </row>
    <row r="189" spans="2:18" ht="15.75" x14ac:dyDescent="0.25">
      <c r="B189" s="1"/>
      <c r="C189" s="1"/>
      <c r="D189" s="1"/>
      <c r="E189" s="159"/>
      <c r="F189" s="171"/>
      <c r="G189" s="191"/>
      <c r="H189" s="171"/>
      <c r="I189" s="191"/>
      <c r="J189" s="171"/>
      <c r="K189" s="191"/>
      <c r="L189" s="171"/>
      <c r="M189" s="191"/>
      <c r="N189" s="159"/>
      <c r="O189" s="159"/>
      <c r="P189" s="13"/>
      <c r="Q189" s="13"/>
      <c r="R189" s="1"/>
    </row>
    <row r="190" spans="2:18" ht="15.75" x14ac:dyDescent="0.25">
      <c r="B190" s="1"/>
      <c r="C190" s="1"/>
      <c r="D190" s="1"/>
      <c r="E190" s="159"/>
      <c r="F190" s="171"/>
      <c r="G190" s="191"/>
      <c r="H190" s="171"/>
      <c r="I190" s="191"/>
      <c r="J190" s="171"/>
      <c r="K190" s="191"/>
      <c r="L190" s="171"/>
      <c r="M190" s="191"/>
      <c r="N190" s="159"/>
      <c r="O190" s="159"/>
      <c r="P190" s="13"/>
      <c r="Q190" s="13"/>
      <c r="R190" s="1"/>
    </row>
    <row r="191" spans="2:18" ht="15.75" x14ac:dyDescent="0.25">
      <c r="B191" s="1"/>
      <c r="C191" s="1"/>
      <c r="D191" s="1"/>
      <c r="E191" s="159"/>
      <c r="F191" s="171"/>
      <c r="G191" s="191"/>
      <c r="H191" s="171"/>
      <c r="I191" s="191"/>
      <c r="J191" s="171"/>
      <c r="K191" s="191"/>
      <c r="L191" s="171"/>
      <c r="M191" s="191"/>
      <c r="N191" s="159"/>
      <c r="O191" s="159"/>
      <c r="P191" s="13"/>
      <c r="Q191" s="13"/>
      <c r="R191" s="1"/>
    </row>
    <row r="192" spans="2:18" ht="15.75" x14ac:dyDescent="0.25">
      <c r="B192" s="1"/>
      <c r="C192" s="1"/>
      <c r="D192" s="1"/>
      <c r="E192" s="159"/>
      <c r="F192" s="171"/>
      <c r="G192" s="191"/>
      <c r="H192" s="171"/>
      <c r="I192" s="191"/>
      <c r="J192" s="171"/>
      <c r="K192" s="191"/>
      <c r="L192" s="171"/>
      <c r="M192" s="191"/>
      <c r="N192" s="159"/>
      <c r="O192" s="159"/>
      <c r="P192" s="13"/>
      <c r="Q192" s="13"/>
      <c r="R192" s="1"/>
    </row>
    <row r="193" spans="2:18" ht="15.75" x14ac:dyDescent="0.25">
      <c r="B193" s="1"/>
      <c r="C193" s="1"/>
      <c r="D193" s="1"/>
      <c r="E193" s="159"/>
      <c r="F193" s="171"/>
      <c r="G193" s="191"/>
      <c r="H193" s="171"/>
      <c r="I193" s="191"/>
      <c r="J193" s="171"/>
      <c r="K193" s="191"/>
      <c r="L193" s="171"/>
      <c r="M193" s="191"/>
      <c r="N193" s="159"/>
      <c r="O193" s="159"/>
      <c r="P193" s="13"/>
      <c r="Q193" s="13"/>
      <c r="R193" s="1"/>
    </row>
    <row r="194" spans="2:18" ht="15.75" x14ac:dyDescent="0.25">
      <c r="B194" s="1"/>
      <c r="C194" s="1"/>
      <c r="D194" s="1"/>
      <c r="E194" s="159"/>
      <c r="F194" s="171"/>
      <c r="G194" s="191"/>
      <c r="H194" s="171"/>
      <c r="I194" s="191"/>
      <c r="J194" s="171"/>
      <c r="K194" s="191"/>
      <c r="L194" s="171"/>
      <c r="M194" s="191"/>
      <c r="N194" s="159"/>
      <c r="O194" s="159"/>
      <c r="P194" s="13"/>
      <c r="Q194" s="13"/>
      <c r="R194" s="1"/>
    </row>
    <row r="195" spans="2:18" ht="15.75" x14ac:dyDescent="0.25">
      <c r="B195" s="1"/>
      <c r="C195" s="1"/>
      <c r="D195" s="1"/>
      <c r="E195" s="159"/>
      <c r="F195" s="171"/>
      <c r="G195" s="191"/>
      <c r="H195" s="171"/>
      <c r="I195" s="191"/>
      <c r="J195" s="171"/>
      <c r="K195" s="191"/>
      <c r="L195" s="171"/>
      <c r="M195" s="191"/>
      <c r="N195" s="159"/>
      <c r="O195" s="159"/>
      <c r="P195" s="13"/>
      <c r="Q195" s="13"/>
      <c r="R195" s="1"/>
    </row>
    <row r="196" spans="2:18" ht="15.75" x14ac:dyDescent="0.25">
      <c r="B196" s="1"/>
      <c r="C196" s="1"/>
      <c r="D196" s="1"/>
      <c r="E196" s="159"/>
      <c r="F196" s="171"/>
      <c r="G196" s="191"/>
      <c r="H196" s="171"/>
      <c r="I196" s="191"/>
      <c r="J196" s="171"/>
      <c r="K196" s="191"/>
      <c r="L196" s="171"/>
      <c r="M196" s="191"/>
      <c r="N196" s="159"/>
      <c r="O196" s="159"/>
      <c r="P196" s="13"/>
      <c r="Q196" s="13"/>
      <c r="R196" s="1"/>
    </row>
    <row r="197" spans="2:18" ht="15.75" x14ac:dyDescent="0.25">
      <c r="B197" s="1"/>
      <c r="C197" s="1"/>
      <c r="D197" s="1"/>
      <c r="E197" s="159"/>
      <c r="F197" s="171"/>
      <c r="G197" s="191"/>
      <c r="H197" s="171"/>
      <c r="I197" s="191"/>
      <c r="J197" s="171"/>
      <c r="K197" s="191"/>
      <c r="L197" s="171"/>
      <c r="M197" s="191"/>
      <c r="N197" s="159"/>
      <c r="O197" s="159"/>
      <c r="P197" s="13"/>
      <c r="Q197" s="13"/>
      <c r="R197" s="1"/>
    </row>
    <row r="198" spans="2:18" ht="15.75" x14ac:dyDescent="0.25">
      <c r="B198" s="1"/>
      <c r="C198" s="1"/>
      <c r="D198" s="1"/>
      <c r="E198" s="159"/>
      <c r="F198" s="171"/>
      <c r="G198" s="191"/>
      <c r="H198" s="171"/>
      <c r="I198" s="191"/>
      <c r="J198" s="171"/>
      <c r="K198" s="191"/>
      <c r="L198" s="171"/>
      <c r="M198" s="191"/>
      <c r="N198" s="159"/>
      <c r="O198" s="159"/>
      <c r="P198" s="13"/>
      <c r="Q198" s="13"/>
      <c r="R198" s="1"/>
    </row>
    <row r="199" spans="2:18" ht="15.75" x14ac:dyDescent="0.25">
      <c r="B199" s="1"/>
      <c r="C199" s="1"/>
      <c r="D199" s="1"/>
      <c r="E199" s="159"/>
      <c r="F199" s="171"/>
      <c r="G199" s="191"/>
      <c r="H199" s="171"/>
      <c r="I199" s="191"/>
      <c r="J199" s="171"/>
      <c r="K199" s="191"/>
      <c r="L199" s="171"/>
      <c r="M199" s="191"/>
      <c r="N199" s="159"/>
      <c r="O199" s="159"/>
      <c r="P199" s="13"/>
      <c r="Q199" s="13"/>
      <c r="R199" s="1"/>
    </row>
    <row r="200" spans="2:18" ht="15.75" x14ac:dyDescent="0.25">
      <c r="B200" s="1"/>
      <c r="C200" s="1"/>
      <c r="D200" s="1"/>
      <c r="E200" s="159"/>
      <c r="F200" s="171"/>
      <c r="G200" s="191"/>
      <c r="H200" s="171"/>
      <c r="I200" s="191"/>
      <c r="J200" s="171"/>
      <c r="K200" s="191"/>
      <c r="L200" s="171"/>
      <c r="M200" s="191"/>
      <c r="N200" s="159"/>
      <c r="O200" s="159"/>
      <c r="P200" s="13"/>
      <c r="Q200" s="13"/>
      <c r="R200" s="1"/>
    </row>
    <row r="201" spans="2:18" ht="15.75" x14ac:dyDescent="0.25">
      <c r="B201" s="1"/>
      <c r="C201" s="1"/>
      <c r="D201" s="1"/>
      <c r="E201" s="159"/>
      <c r="F201" s="171"/>
      <c r="G201" s="191"/>
      <c r="H201" s="171"/>
      <c r="I201" s="191"/>
      <c r="J201" s="171"/>
      <c r="K201" s="191"/>
      <c r="L201" s="171"/>
      <c r="M201" s="191"/>
      <c r="N201" s="159"/>
      <c r="O201" s="159"/>
      <c r="P201" s="13"/>
      <c r="Q201" s="13"/>
      <c r="R201" s="1"/>
    </row>
    <row r="202" spans="2:18" ht="15.75" x14ac:dyDescent="0.25">
      <c r="B202" s="1"/>
      <c r="C202" s="1"/>
      <c r="D202" s="1"/>
      <c r="E202" s="159"/>
      <c r="F202" s="171"/>
      <c r="G202" s="191"/>
      <c r="H202" s="171"/>
      <c r="I202" s="191"/>
      <c r="J202" s="171"/>
      <c r="K202" s="191"/>
      <c r="L202" s="171"/>
      <c r="M202" s="191"/>
      <c r="N202" s="159"/>
      <c r="O202" s="159"/>
      <c r="P202" s="13"/>
      <c r="Q202" s="13"/>
      <c r="R202" s="1"/>
    </row>
    <row r="203" spans="2:18" ht="15.75" x14ac:dyDescent="0.25">
      <c r="B203" s="1"/>
      <c r="C203" s="1"/>
      <c r="D203" s="1"/>
      <c r="E203" s="159"/>
      <c r="F203" s="171"/>
      <c r="G203" s="191"/>
      <c r="H203" s="171"/>
      <c r="I203" s="191"/>
      <c r="J203" s="171"/>
      <c r="K203" s="191"/>
      <c r="L203" s="171"/>
      <c r="M203" s="191"/>
      <c r="N203" s="159"/>
      <c r="O203" s="159"/>
      <c r="P203" s="13"/>
      <c r="Q203" s="13"/>
      <c r="R203" s="1"/>
    </row>
    <row r="204" spans="2:18" ht="15.75" x14ac:dyDescent="0.25">
      <c r="B204" s="1"/>
      <c r="C204" s="1"/>
      <c r="D204" s="1"/>
      <c r="E204" s="159"/>
      <c r="F204" s="171"/>
      <c r="G204" s="191"/>
      <c r="H204" s="171"/>
      <c r="I204" s="191"/>
      <c r="J204" s="171"/>
      <c r="K204" s="191"/>
      <c r="L204" s="171"/>
      <c r="M204" s="191"/>
      <c r="N204" s="159"/>
      <c r="O204" s="159"/>
      <c r="P204" s="13"/>
      <c r="Q204" s="13"/>
      <c r="R204" s="1"/>
    </row>
    <row r="205" spans="2:18" ht="15.75" x14ac:dyDescent="0.25">
      <c r="B205" s="1"/>
      <c r="C205" s="1"/>
      <c r="D205" s="1"/>
      <c r="E205" s="159"/>
      <c r="F205" s="171"/>
      <c r="G205" s="191"/>
      <c r="H205" s="171"/>
      <c r="I205" s="191"/>
      <c r="J205" s="171"/>
      <c r="K205" s="191"/>
      <c r="L205" s="171"/>
      <c r="M205" s="191"/>
      <c r="N205" s="159"/>
      <c r="O205" s="159"/>
      <c r="P205" s="13"/>
      <c r="Q205" s="13"/>
      <c r="R205" s="1"/>
    </row>
    <row r="206" spans="2:18" ht="15.75" x14ac:dyDescent="0.25">
      <c r="B206" s="1"/>
      <c r="C206" s="1"/>
      <c r="D206" s="1"/>
      <c r="E206" s="159"/>
      <c r="F206" s="171"/>
      <c r="G206" s="191"/>
      <c r="H206" s="171"/>
      <c r="I206" s="191"/>
      <c r="J206" s="171"/>
      <c r="K206" s="191"/>
      <c r="L206" s="171"/>
      <c r="M206" s="191"/>
      <c r="N206" s="159"/>
      <c r="O206" s="159"/>
      <c r="P206" s="13"/>
      <c r="Q206" s="13"/>
      <c r="R206" s="1"/>
    </row>
    <row r="207" spans="2:18" ht="15.75" x14ac:dyDescent="0.25">
      <c r="B207" s="1"/>
      <c r="C207" s="1"/>
      <c r="D207" s="1"/>
      <c r="E207" s="159"/>
      <c r="F207" s="171"/>
      <c r="G207" s="191"/>
      <c r="H207" s="171"/>
      <c r="I207" s="191"/>
      <c r="J207" s="171"/>
      <c r="K207" s="191"/>
      <c r="L207" s="171"/>
      <c r="M207" s="191"/>
      <c r="N207" s="159"/>
      <c r="O207" s="159"/>
      <c r="P207" s="13"/>
      <c r="Q207" s="13"/>
      <c r="R207" s="1"/>
    </row>
    <row r="208" spans="2:18" ht="15.75" x14ac:dyDescent="0.25">
      <c r="B208" s="1"/>
      <c r="C208" s="1"/>
      <c r="D208" s="1"/>
      <c r="E208" s="159"/>
      <c r="F208" s="171"/>
      <c r="G208" s="191"/>
      <c r="H208" s="171"/>
      <c r="I208" s="191"/>
      <c r="J208" s="171"/>
      <c r="K208" s="191"/>
      <c r="L208" s="171"/>
      <c r="M208" s="191"/>
      <c r="N208" s="159"/>
      <c r="O208" s="159"/>
      <c r="P208" s="13"/>
      <c r="Q208" s="13"/>
      <c r="R208" s="1"/>
    </row>
    <row r="209" spans="2:18" ht="15.75" x14ac:dyDescent="0.25">
      <c r="B209" s="1"/>
      <c r="C209" s="1"/>
      <c r="D209" s="1"/>
      <c r="E209" s="159"/>
      <c r="F209" s="171"/>
      <c r="G209" s="191"/>
      <c r="H209" s="171"/>
      <c r="I209" s="191"/>
      <c r="J209" s="171"/>
      <c r="K209" s="191"/>
      <c r="L209" s="171"/>
      <c r="M209" s="191"/>
      <c r="N209" s="159"/>
      <c r="O209" s="159"/>
      <c r="P209" s="13"/>
      <c r="Q209" s="13"/>
      <c r="R209" s="1"/>
    </row>
    <row r="210" spans="2:18" ht="15.75" x14ac:dyDescent="0.25">
      <c r="B210" s="1"/>
      <c r="C210" s="1"/>
      <c r="D210" s="1"/>
      <c r="E210" s="159"/>
      <c r="F210" s="171"/>
      <c r="G210" s="191"/>
      <c r="H210" s="171"/>
      <c r="I210" s="191"/>
      <c r="J210" s="171"/>
      <c r="K210" s="191"/>
      <c r="L210" s="171"/>
      <c r="M210" s="191"/>
      <c r="N210" s="159"/>
      <c r="O210" s="159"/>
      <c r="P210" s="13"/>
      <c r="Q210" s="13"/>
      <c r="R210" s="1"/>
    </row>
    <row r="211" spans="2:18" ht="15.75" x14ac:dyDescent="0.25">
      <c r="B211" s="1"/>
      <c r="C211" s="1"/>
      <c r="D211" s="1"/>
      <c r="E211" s="159"/>
      <c r="F211" s="171"/>
      <c r="G211" s="191"/>
      <c r="H211" s="171"/>
      <c r="I211" s="191"/>
      <c r="J211" s="171"/>
      <c r="K211" s="191"/>
      <c r="L211" s="171"/>
      <c r="M211" s="191"/>
      <c r="N211" s="159"/>
      <c r="O211" s="159"/>
      <c r="P211" s="13"/>
      <c r="Q211" s="13"/>
      <c r="R211" s="1"/>
    </row>
    <row r="212" spans="2:18" ht="15.75" x14ac:dyDescent="0.25">
      <c r="B212" s="1"/>
      <c r="C212" s="1"/>
      <c r="D212" s="1"/>
      <c r="E212" s="159"/>
      <c r="F212" s="171"/>
      <c r="G212" s="191"/>
      <c r="H212" s="171"/>
      <c r="I212" s="191"/>
      <c r="J212" s="171"/>
      <c r="K212" s="191"/>
      <c r="L212" s="171"/>
      <c r="M212" s="191"/>
      <c r="N212" s="159"/>
      <c r="O212" s="159"/>
      <c r="P212" s="13"/>
      <c r="Q212" s="13"/>
      <c r="R212" s="1"/>
    </row>
    <row r="213" spans="2:18" ht="15.75" x14ac:dyDescent="0.25">
      <c r="B213" s="1"/>
      <c r="C213" s="1"/>
      <c r="D213" s="1"/>
      <c r="E213" s="159"/>
      <c r="F213" s="171"/>
      <c r="G213" s="191"/>
      <c r="H213" s="171"/>
      <c r="I213" s="191"/>
      <c r="J213" s="171"/>
      <c r="K213" s="191"/>
      <c r="L213" s="171"/>
      <c r="M213" s="191"/>
      <c r="N213" s="159"/>
      <c r="O213" s="159"/>
      <c r="P213" s="13"/>
      <c r="Q213" s="13"/>
      <c r="R213" s="1"/>
    </row>
    <row r="214" spans="2:18" ht="15.75" x14ac:dyDescent="0.25">
      <c r="B214" s="1"/>
      <c r="C214" s="1"/>
      <c r="D214" s="1"/>
      <c r="E214" s="159"/>
      <c r="F214" s="171"/>
      <c r="G214" s="191"/>
      <c r="H214" s="171"/>
      <c r="I214" s="191"/>
      <c r="J214" s="171"/>
      <c r="K214" s="191"/>
      <c r="L214" s="171"/>
      <c r="M214" s="191"/>
      <c r="N214" s="159"/>
      <c r="O214" s="159"/>
      <c r="P214" s="13"/>
      <c r="Q214" s="13"/>
      <c r="R214" s="1"/>
    </row>
    <row r="215" spans="2:18" ht="15.75" x14ac:dyDescent="0.25">
      <c r="B215" s="1"/>
      <c r="C215" s="1"/>
      <c r="D215" s="1"/>
      <c r="E215" s="159"/>
      <c r="F215" s="171"/>
      <c r="G215" s="191"/>
      <c r="H215" s="171"/>
      <c r="I215" s="191"/>
      <c r="J215" s="171"/>
      <c r="K215" s="191"/>
      <c r="L215" s="171"/>
      <c r="M215" s="191"/>
      <c r="N215" s="159"/>
      <c r="O215" s="159"/>
      <c r="P215" s="13"/>
      <c r="Q215" s="13"/>
      <c r="R215" s="1"/>
    </row>
    <row r="216" spans="2:18" ht="15.75" x14ac:dyDescent="0.25">
      <c r="B216" s="1"/>
      <c r="C216" s="1"/>
      <c r="D216" s="1"/>
      <c r="E216" s="159"/>
      <c r="F216" s="171"/>
      <c r="G216" s="191"/>
      <c r="H216" s="171"/>
      <c r="I216" s="191"/>
      <c r="J216" s="171"/>
      <c r="K216" s="191"/>
      <c r="L216" s="171"/>
      <c r="M216" s="191"/>
      <c r="N216" s="159"/>
      <c r="O216" s="159"/>
      <c r="P216" s="13"/>
      <c r="Q216" s="13"/>
      <c r="R216" s="1"/>
    </row>
    <row r="217" spans="2:18" ht="15.75" x14ac:dyDescent="0.25">
      <c r="B217" s="1"/>
      <c r="C217" s="1"/>
      <c r="D217" s="1"/>
      <c r="E217" s="159"/>
      <c r="F217" s="171"/>
      <c r="G217" s="191"/>
      <c r="H217" s="171"/>
      <c r="I217" s="191"/>
      <c r="J217" s="171"/>
      <c r="K217" s="191"/>
      <c r="L217" s="171"/>
      <c r="M217" s="191"/>
      <c r="N217" s="159"/>
      <c r="O217" s="159"/>
      <c r="P217" s="13"/>
      <c r="Q217" s="13"/>
      <c r="R217" s="1"/>
    </row>
    <row r="218" spans="2:18" ht="15.75" x14ac:dyDescent="0.25">
      <c r="B218" s="1"/>
      <c r="C218" s="1"/>
      <c r="D218" s="1"/>
      <c r="E218" s="159"/>
      <c r="F218" s="171"/>
      <c r="G218" s="191"/>
      <c r="H218" s="171"/>
      <c r="I218" s="191"/>
      <c r="J218" s="171"/>
      <c r="K218" s="191"/>
      <c r="L218" s="171"/>
      <c r="M218" s="191"/>
      <c r="N218" s="159"/>
      <c r="O218" s="159"/>
      <c r="P218" s="13"/>
      <c r="Q218" s="13"/>
      <c r="R218" s="1"/>
    </row>
    <row r="219" spans="2:18" ht="15.75" x14ac:dyDescent="0.25">
      <c r="B219" s="1"/>
      <c r="C219" s="1"/>
      <c r="D219" s="1"/>
      <c r="E219" s="159"/>
      <c r="F219" s="171"/>
      <c r="G219" s="191"/>
      <c r="H219" s="171"/>
      <c r="I219" s="191"/>
      <c r="J219" s="171"/>
      <c r="K219" s="191"/>
      <c r="L219" s="171"/>
      <c r="M219" s="191"/>
      <c r="N219" s="159"/>
      <c r="O219" s="159"/>
      <c r="P219" s="13"/>
      <c r="Q219" s="13"/>
      <c r="R219" s="1"/>
    </row>
    <row r="220" spans="2:18" ht="15.75" x14ac:dyDescent="0.25">
      <c r="B220" s="1"/>
      <c r="C220" s="1"/>
      <c r="D220" s="1"/>
      <c r="E220" s="159"/>
      <c r="F220" s="171"/>
      <c r="G220" s="191"/>
      <c r="H220" s="171"/>
      <c r="I220" s="191"/>
      <c r="J220" s="171"/>
      <c r="K220" s="191"/>
      <c r="L220" s="171"/>
      <c r="M220" s="191"/>
      <c r="N220" s="159"/>
      <c r="O220" s="159"/>
      <c r="P220" s="13"/>
      <c r="Q220" s="13"/>
      <c r="R220" s="1"/>
    </row>
    <row r="221" spans="2:18" ht="15.75" x14ac:dyDescent="0.25">
      <c r="B221" s="1"/>
      <c r="C221" s="1"/>
      <c r="D221" s="1"/>
      <c r="E221" s="159"/>
      <c r="F221" s="171"/>
      <c r="G221" s="191"/>
      <c r="H221" s="171"/>
      <c r="I221" s="191"/>
      <c r="J221" s="171"/>
      <c r="K221" s="191"/>
      <c r="L221" s="171"/>
      <c r="M221" s="191"/>
      <c r="N221" s="159"/>
      <c r="O221" s="159"/>
      <c r="P221" s="13"/>
      <c r="Q221" s="13"/>
      <c r="R221" s="1"/>
    </row>
    <row r="222" spans="2:18" ht="15.75" x14ac:dyDescent="0.25">
      <c r="B222" s="1"/>
      <c r="C222" s="1"/>
      <c r="D222" s="1"/>
      <c r="E222" s="159"/>
      <c r="F222" s="171"/>
      <c r="G222" s="191"/>
      <c r="H222" s="171"/>
      <c r="I222" s="191"/>
      <c r="J222" s="171"/>
      <c r="K222" s="191"/>
      <c r="L222" s="171"/>
      <c r="M222" s="191"/>
      <c r="N222" s="159"/>
      <c r="O222" s="159"/>
      <c r="P222" s="13"/>
      <c r="Q222" s="13"/>
      <c r="R222" s="1"/>
    </row>
    <row r="223" spans="2:18" ht="15.75" x14ac:dyDescent="0.25">
      <c r="B223" s="1"/>
      <c r="C223" s="1"/>
      <c r="D223" s="1"/>
      <c r="E223" s="159"/>
      <c r="F223" s="171"/>
      <c r="G223" s="191"/>
      <c r="H223" s="171"/>
      <c r="I223" s="191"/>
      <c r="J223" s="171"/>
      <c r="K223" s="191"/>
      <c r="L223" s="171"/>
      <c r="M223" s="191"/>
      <c r="N223" s="159"/>
      <c r="O223" s="159"/>
      <c r="P223" s="13"/>
      <c r="Q223" s="13"/>
      <c r="R223" s="1"/>
    </row>
    <row r="224" spans="2:18" ht="15.75" x14ac:dyDescent="0.25">
      <c r="B224" s="1"/>
      <c r="C224" s="1"/>
      <c r="D224" s="1"/>
      <c r="E224" s="159"/>
      <c r="F224" s="171"/>
      <c r="G224" s="191"/>
      <c r="H224" s="171"/>
      <c r="I224" s="191"/>
      <c r="J224" s="171"/>
      <c r="K224" s="191"/>
      <c r="L224" s="171"/>
      <c r="M224" s="191"/>
      <c r="N224" s="159"/>
      <c r="O224" s="159"/>
      <c r="P224" s="13"/>
      <c r="Q224" s="13"/>
      <c r="R224" s="1"/>
    </row>
    <row r="225" spans="2:18" ht="15.75" x14ac:dyDescent="0.25">
      <c r="B225" s="1"/>
      <c r="C225" s="1"/>
      <c r="D225" s="1"/>
      <c r="E225" s="159"/>
      <c r="F225" s="171"/>
      <c r="G225" s="191"/>
      <c r="H225" s="171"/>
      <c r="I225" s="191"/>
      <c r="J225" s="171"/>
      <c r="K225" s="191"/>
      <c r="L225" s="171"/>
      <c r="M225" s="191"/>
      <c r="N225" s="159"/>
      <c r="O225" s="159"/>
      <c r="P225" s="13"/>
      <c r="Q225" s="13"/>
      <c r="R225" s="1"/>
    </row>
    <row r="226" spans="2:18" ht="15.75" x14ac:dyDescent="0.25">
      <c r="B226" s="1"/>
      <c r="C226" s="1"/>
      <c r="D226" s="1"/>
      <c r="E226" s="159"/>
      <c r="F226" s="171"/>
      <c r="G226" s="191"/>
      <c r="H226" s="171"/>
      <c r="I226" s="191"/>
      <c r="J226" s="171"/>
      <c r="K226" s="191"/>
      <c r="L226" s="171"/>
      <c r="M226" s="191"/>
      <c r="N226" s="159"/>
      <c r="O226" s="159"/>
      <c r="P226" s="13"/>
      <c r="Q226" s="13"/>
      <c r="R226" s="1"/>
    </row>
    <row r="227" spans="2:18" ht="15.75" x14ac:dyDescent="0.25">
      <c r="B227" s="1"/>
      <c r="C227" s="1"/>
      <c r="D227" s="1"/>
      <c r="E227" s="159"/>
      <c r="F227" s="171"/>
      <c r="G227" s="191"/>
      <c r="H227" s="171"/>
      <c r="I227" s="191"/>
      <c r="J227" s="171"/>
      <c r="K227" s="191"/>
      <c r="L227" s="171"/>
      <c r="M227" s="191"/>
      <c r="N227" s="159"/>
      <c r="O227" s="159"/>
      <c r="P227" s="13"/>
      <c r="Q227" s="13"/>
      <c r="R227" s="1"/>
    </row>
    <row r="228" spans="2:18" ht="15.75" x14ac:dyDescent="0.25">
      <c r="B228" s="1"/>
      <c r="C228" s="1"/>
      <c r="D228" s="1"/>
      <c r="E228" s="159"/>
      <c r="F228" s="171"/>
      <c r="G228" s="191"/>
      <c r="H228" s="171"/>
      <c r="I228" s="191"/>
      <c r="J228" s="171"/>
      <c r="K228" s="191"/>
      <c r="L228" s="171"/>
      <c r="M228" s="191"/>
      <c r="N228" s="159"/>
      <c r="O228" s="159"/>
      <c r="P228" s="13"/>
      <c r="Q228" s="13"/>
      <c r="R228" s="1"/>
    </row>
    <row r="229" spans="2:18" ht="15.75" x14ac:dyDescent="0.25">
      <c r="B229" s="1"/>
      <c r="C229" s="1"/>
      <c r="D229" s="1"/>
      <c r="E229" s="159"/>
      <c r="F229" s="171"/>
      <c r="G229" s="191"/>
      <c r="H229" s="171"/>
      <c r="I229" s="191"/>
      <c r="J229" s="171"/>
      <c r="K229" s="191"/>
      <c r="L229" s="171"/>
      <c r="M229" s="191"/>
      <c r="N229" s="159"/>
      <c r="O229" s="159"/>
      <c r="P229" s="13"/>
      <c r="Q229" s="13"/>
      <c r="R229" s="1"/>
    </row>
    <row r="230" spans="2:18" ht="15.75" x14ac:dyDescent="0.25">
      <c r="B230" s="1"/>
      <c r="C230" s="1"/>
      <c r="D230" s="1"/>
      <c r="E230" s="159"/>
      <c r="F230" s="171"/>
      <c r="G230" s="191"/>
      <c r="H230" s="171"/>
      <c r="I230" s="191"/>
      <c r="J230" s="171"/>
      <c r="K230" s="191"/>
      <c r="L230" s="171"/>
      <c r="M230" s="191"/>
      <c r="N230" s="159"/>
      <c r="O230" s="159"/>
      <c r="P230" s="13"/>
      <c r="Q230" s="13"/>
      <c r="R230" s="1"/>
    </row>
    <row r="231" spans="2:18" ht="15.75" x14ac:dyDescent="0.25">
      <c r="B231" s="1"/>
      <c r="C231" s="1"/>
      <c r="D231" s="1"/>
      <c r="E231" s="159"/>
      <c r="F231" s="171"/>
      <c r="G231" s="191"/>
      <c r="H231" s="171"/>
      <c r="I231" s="191"/>
      <c r="J231" s="171"/>
      <c r="K231" s="191"/>
      <c r="L231" s="171"/>
      <c r="M231" s="191"/>
      <c r="N231" s="159"/>
      <c r="O231" s="159"/>
      <c r="P231" s="13"/>
      <c r="Q231" s="13"/>
      <c r="R231" s="1"/>
    </row>
    <row r="232" spans="2:18" ht="15.75" x14ac:dyDescent="0.25">
      <c r="B232" s="1"/>
      <c r="C232" s="1"/>
      <c r="D232" s="1"/>
      <c r="E232" s="159"/>
      <c r="F232" s="171"/>
      <c r="G232" s="191"/>
      <c r="H232" s="171"/>
      <c r="I232" s="191"/>
      <c r="J232" s="171"/>
      <c r="K232" s="191"/>
      <c r="L232" s="171"/>
      <c r="M232" s="191"/>
      <c r="N232" s="159"/>
      <c r="O232" s="159"/>
      <c r="P232" s="13"/>
      <c r="Q232" s="13"/>
      <c r="R232" s="1"/>
    </row>
    <row r="233" spans="2:18" ht="15.75" x14ac:dyDescent="0.25">
      <c r="B233" s="1"/>
      <c r="C233" s="1"/>
      <c r="D233" s="1"/>
      <c r="E233" s="159"/>
      <c r="F233" s="171"/>
      <c r="G233" s="191"/>
      <c r="H233" s="171"/>
      <c r="I233" s="191"/>
      <c r="J233" s="171"/>
      <c r="K233" s="191"/>
      <c r="L233" s="171"/>
      <c r="M233" s="191"/>
      <c r="N233" s="159"/>
      <c r="O233" s="159"/>
      <c r="P233" s="13"/>
      <c r="Q233" s="13"/>
      <c r="R233" s="1"/>
    </row>
    <row r="234" spans="2:18" ht="15.75" x14ac:dyDescent="0.25">
      <c r="B234" s="1"/>
      <c r="C234" s="1"/>
      <c r="D234" s="1"/>
      <c r="E234" s="159"/>
      <c r="F234" s="171"/>
      <c r="G234" s="191"/>
      <c r="H234" s="171"/>
      <c r="I234" s="191"/>
      <c r="J234" s="171"/>
      <c r="K234" s="191"/>
      <c r="L234" s="171"/>
      <c r="M234" s="191"/>
      <c r="N234" s="159"/>
      <c r="O234" s="159"/>
      <c r="P234" s="13"/>
      <c r="Q234" s="13"/>
      <c r="R234" s="1"/>
    </row>
  </sheetData>
  <sheetProtection algorithmName="SHA-512" hashValue="AtnjCnbAnKU3M0BMfoExTnOMiUP4g9V80Tm5Ec/hoIfmTYfgkXpUtvLPr8jKS/Rbv/edqsw59jO/KNUfELTn+g==" saltValue="QBKfIlg3qJgM0FkOdsy3Bw==" spinCount="100000" sheet="1" objects="1" scenarios="1"/>
  <mergeCells count="49">
    <mergeCell ref="N112:N116"/>
    <mergeCell ref="N106:N110"/>
    <mergeCell ref="E112:E116"/>
    <mergeCell ref="E106:E110"/>
    <mergeCell ref="P80:R83"/>
    <mergeCell ref="P86:R89"/>
    <mergeCell ref="E86:E89"/>
    <mergeCell ref="E80:E83"/>
    <mergeCell ref="N86:N89"/>
    <mergeCell ref="N80:N83"/>
    <mergeCell ref="P92:R97"/>
    <mergeCell ref="P100:R102"/>
    <mergeCell ref="N92:N97"/>
    <mergeCell ref="E92:E97"/>
    <mergeCell ref="N100:N102"/>
    <mergeCell ref="E100:E102"/>
    <mergeCell ref="P74:R77"/>
    <mergeCell ref="E74:E77"/>
    <mergeCell ref="N74:N77"/>
    <mergeCell ref="P19:R19"/>
    <mergeCell ref="P71:R71"/>
    <mergeCell ref="E70:E71"/>
    <mergeCell ref="N70:N71"/>
    <mergeCell ref="E49:E53"/>
    <mergeCell ref="N49:N53"/>
    <mergeCell ref="P49:R53"/>
    <mergeCell ref="E26:E29"/>
    <mergeCell ref="N26:N29"/>
    <mergeCell ref="E32:E38"/>
    <mergeCell ref="N32:N38"/>
    <mergeCell ref="P32:R32"/>
    <mergeCell ref="E63:E65"/>
    <mergeCell ref="B1:R1"/>
    <mergeCell ref="B2:R2"/>
    <mergeCell ref="R5:R6"/>
    <mergeCell ref="B5:O6"/>
    <mergeCell ref="N19:N21"/>
    <mergeCell ref="E19:E21"/>
    <mergeCell ref="E10:E15"/>
    <mergeCell ref="N10:N15"/>
    <mergeCell ref="B8:R8"/>
    <mergeCell ref="E41:E46"/>
    <mergeCell ref="N41:N46"/>
    <mergeCell ref="P41:R46"/>
    <mergeCell ref="N63:N64"/>
    <mergeCell ref="P63:R65"/>
    <mergeCell ref="E56:E60"/>
    <mergeCell ref="N56:N60"/>
    <mergeCell ref="P56:R60"/>
  </mergeCells>
  <conditionalFormatting sqref="C16">
    <cfRule type="cellIs" dxfId="1" priority="3" operator="greaterThan">
      <formula>$C$3</formula>
    </cfRule>
    <cfRule type="cellIs" dxfId="0" priority="4" operator="lessThanOrEqual">
      <formula>$C$3</formula>
    </cfRule>
  </conditionalFormatting>
  <pageMargins left="0" right="0" top="0" bottom="0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CCDF-DAF4-4280-BF7B-D8624FA0CF35}">
  <dimension ref="A1:S241"/>
  <sheetViews>
    <sheetView zoomScaleNormal="100" workbookViewId="0">
      <pane ySplit="4" topLeftCell="A5" activePane="bottomLeft" state="frozen"/>
      <selection pane="bottomLeft" activeCell="H7" sqref="H7"/>
    </sheetView>
  </sheetViews>
  <sheetFormatPr defaultRowHeight="15" x14ac:dyDescent="0.25"/>
  <cols>
    <col min="2" max="2" width="24.5703125" style="11" bestFit="1" customWidth="1"/>
    <col min="3" max="3" width="27.5703125" style="8" customWidth="1"/>
    <col min="4" max="4" width="59" customWidth="1"/>
    <col min="5" max="5" width="32.5703125" style="8" customWidth="1"/>
    <col min="6" max="6" width="10.140625" bestFit="1" customWidth="1"/>
    <col min="7" max="7" width="9.5703125" bestFit="1" customWidth="1"/>
    <col min="8" max="8" width="11.42578125" bestFit="1" customWidth="1"/>
  </cols>
  <sheetData>
    <row r="1" spans="1:19" ht="54.6" customHeight="1" x14ac:dyDescent="0.25">
      <c r="A1" s="8"/>
      <c r="B1" s="370" t="s">
        <v>108</v>
      </c>
      <c r="C1" s="370"/>
      <c r="D1" s="370"/>
      <c r="E1" s="370"/>
      <c r="F1" s="370"/>
      <c r="G1" s="370"/>
      <c r="H1" s="370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</row>
    <row r="2" spans="1:19" s="8" customFormat="1" ht="12.6" customHeight="1" x14ac:dyDescent="0.25">
      <c r="B2" s="369" t="s">
        <v>107</v>
      </c>
      <c r="C2" s="369"/>
      <c r="D2" s="369"/>
      <c r="E2" s="369"/>
      <c r="F2" s="369"/>
      <c r="G2" s="369"/>
      <c r="H2" s="369"/>
    </row>
    <row r="3" spans="1:19" x14ac:dyDescent="0.25">
      <c r="A3" s="8"/>
      <c r="D3" s="8"/>
      <c r="F3" s="8"/>
      <c r="G3" s="8"/>
      <c r="H3" s="8"/>
      <c r="I3" s="8"/>
    </row>
    <row r="4" spans="1:19" x14ac:dyDescent="0.25">
      <c r="A4" s="8"/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8"/>
    </row>
    <row r="5" spans="1:19" s="6" customFormat="1" ht="15.75" thickBot="1" x14ac:dyDescent="0.3">
      <c r="A5" s="8"/>
      <c r="B5" s="24" t="s">
        <v>48</v>
      </c>
      <c r="C5" s="23"/>
      <c r="D5" s="25"/>
      <c r="E5" s="25"/>
      <c r="F5" s="26"/>
      <c r="G5" s="26"/>
      <c r="H5" s="26"/>
      <c r="I5" s="8"/>
    </row>
    <row r="6" spans="1:19" s="8" customFormat="1" x14ac:dyDescent="0.25">
      <c r="B6" s="11"/>
      <c r="C6" s="7" t="s">
        <v>49</v>
      </c>
      <c r="D6" s="9"/>
      <c r="E6" s="9"/>
      <c r="F6" s="4"/>
      <c r="G6" s="10"/>
      <c r="H6" s="10">
        <f>F6*G6</f>
        <v>0</v>
      </c>
    </row>
    <row r="7" spans="1:19" s="8" customFormat="1" x14ac:dyDescent="0.25">
      <c r="B7" s="11"/>
      <c r="C7" s="7" t="s">
        <v>50</v>
      </c>
      <c r="D7" s="9"/>
      <c r="E7" s="9"/>
      <c r="F7" s="4"/>
      <c r="G7" s="10"/>
      <c r="H7" s="10">
        <f t="shared" ref="H7:H11" si="0">F7*G7</f>
        <v>0</v>
      </c>
    </row>
    <row r="8" spans="1:19" s="8" customFormat="1" x14ac:dyDescent="0.25">
      <c r="B8" s="11"/>
      <c r="C8" s="7" t="s">
        <v>51</v>
      </c>
      <c r="D8" s="9"/>
      <c r="E8" s="9"/>
      <c r="F8" s="4"/>
      <c r="G8" s="10"/>
      <c r="H8" s="10">
        <f t="shared" si="0"/>
        <v>0</v>
      </c>
    </row>
    <row r="9" spans="1:19" s="8" customFormat="1" x14ac:dyDescent="0.25">
      <c r="B9" s="11"/>
      <c r="C9" s="7" t="s">
        <v>52</v>
      </c>
      <c r="D9" s="9"/>
      <c r="E9" s="9"/>
      <c r="F9" s="4"/>
      <c r="G9" s="10"/>
      <c r="H9" s="10">
        <f t="shared" si="0"/>
        <v>0</v>
      </c>
    </row>
    <row r="10" spans="1:19" x14ac:dyDescent="0.25">
      <c r="A10" s="8"/>
      <c r="C10" s="7" t="s">
        <v>53</v>
      </c>
      <c r="D10" s="9"/>
      <c r="E10" s="9"/>
      <c r="F10" s="4"/>
      <c r="G10" s="10"/>
      <c r="H10" s="10">
        <f t="shared" si="0"/>
        <v>0</v>
      </c>
      <c r="I10" s="8"/>
    </row>
    <row r="11" spans="1:19" x14ac:dyDescent="0.25">
      <c r="A11" s="8"/>
      <c r="C11" s="7" t="s">
        <v>54</v>
      </c>
      <c r="D11" s="9"/>
      <c r="E11" s="9"/>
      <c r="F11" s="4"/>
      <c r="G11" s="10"/>
      <c r="H11" s="10">
        <f t="shared" si="0"/>
        <v>0</v>
      </c>
      <c r="I11" s="8"/>
    </row>
    <row r="12" spans="1:19" x14ac:dyDescent="0.25">
      <c r="A12" s="8"/>
      <c r="C12" s="7" t="s">
        <v>55</v>
      </c>
      <c r="D12" s="9"/>
      <c r="E12" s="9"/>
      <c r="F12" s="4"/>
      <c r="G12" s="10"/>
      <c r="H12" s="10">
        <f t="shared" ref="H12" si="1">F12*G12</f>
        <v>0</v>
      </c>
      <c r="I12" s="8"/>
    </row>
    <row r="13" spans="1:19" s="8" customFormat="1" x14ac:dyDescent="0.25">
      <c r="B13" s="11"/>
      <c r="C13" s="7"/>
      <c r="D13" s="9"/>
      <c r="E13" s="9"/>
      <c r="F13" s="4"/>
      <c r="G13" s="10"/>
      <c r="H13" s="10"/>
    </row>
    <row r="14" spans="1:19" s="8" customFormat="1" x14ac:dyDescent="0.25">
      <c r="B14" s="11"/>
      <c r="C14" s="7"/>
      <c r="D14" s="9"/>
      <c r="E14" s="9"/>
      <c r="F14" s="4"/>
      <c r="G14" s="10"/>
      <c r="H14" s="10"/>
    </row>
    <row r="15" spans="1:19" s="8" customFormat="1" ht="15.75" thickBot="1" x14ac:dyDescent="0.3">
      <c r="B15" s="24" t="s">
        <v>16</v>
      </c>
      <c r="C15" s="27"/>
      <c r="D15" s="25"/>
      <c r="E15" s="25"/>
      <c r="F15" s="26"/>
      <c r="G15" s="28"/>
      <c r="H15" s="28"/>
    </row>
    <row r="16" spans="1:19" s="8" customFormat="1" x14ac:dyDescent="0.25">
      <c r="B16" s="11"/>
      <c r="C16" s="7" t="s">
        <v>16</v>
      </c>
      <c r="D16" s="9"/>
      <c r="E16" s="9"/>
      <c r="F16" s="4"/>
      <c r="G16" s="10"/>
      <c r="H16" s="10">
        <f t="shared" ref="H16:H17" si="2">F16*G16</f>
        <v>0</v>
      </c>
    </row>
    <row r="17" spans="1:9" x14ac:dyDescent="0.25">
      <c r="A17" s="8"/>
      <c r="C17" s="8" t="s">
        <v>17</v>
      </c>
      <c r="D17" s="9"/>
      <c r="E17" s="9"/>
      <c r="F17" s="4"/>
      <c r="G17" s="10"/>
      <c r="H17" s="10">
        <f t="shared" si="2"/>
        <v>0</v>
      </c>
      <c r="I17" s="8"/>
    </row>
    <row r="18" spans="1:9" s="8" customFormat="1" x14ac:dyDescent="0.25">
      <c r="B18" s="11"/>
      <c r="D18" s="9"/>
      <c r="E18" s="9"/>
      <c r="F18" s="4"/>
      <c r="G18" s="10"/>
      <c r="H18" s="10"/>
    </row>
    <row r="19" spans="1:9" x14ac:dyDescent="0.25">
      <c r="A19" s="8"/>
      <c r="D19" s="9"/>
      <c r="E19" s="9"/>
      <c r="F19" s="4"/>
      <c r="G19" s="10"/>
      <c r="H19" s="10"/>
      <c r="I19" s="8"/>
    </row>
    <row r="20" spans="1:9" ht="15.75" thickBot="1" x14ac:dyDescent="0.3">
      <c r="A20" s="8"/>
      <c r="B20" s="24" t="s">
        <v>56</v>
      </c>
      <c r="C20" s="29"/>
      <c r="D20" s="25"/>
      <c r="E20" s="25"/>
      <c r="F20" s="26"/>
      <c r="G20" s="28"/>
      <c r="H20" s="28"/>
      <c r="I20" s="8"/>
    </row>
    <row r="21" spans="1:9" x14ac:dyDescent="0.25">
      <c r="A21" s="8"/>
      <c r="C21" s="7" t="s">
        <v>57</v>
      </c>
      <c r="D21" s="9"/>
      <c r="E21" s="9"/>
      <c r="F21" s="4"/>
      <c r="G21" s="10"/>
      <c r="H21" s="10">
        <f t="shared" ref="H21" si="3">F21*G21</f>
        <v>0</v>
      </c>
      <c r="I21" s="8"/>
    </row>
    <row r="22" spans="1:9" s="8" customFormat="1" x14ac:dyDescent="0.25">
      <c r="B22" s="11"/>
      <c r="C22" s="7" t="s">
        <v>58</v>
      </c>
      <c r="D22" s="9"/>
      <c r="E22" s="9"/>
      <c r="F22" s="4"/>
      <c r="G22" s="10"/>
      <c r="H22" s="10">
        <f t="shared" ref="H22:H40" si="4">F22*G22</f>
        <v>0</v>
      </c>
    </row>
    <row r="23" spans="1:9" x14ac:dyDescent="0.25">
      <c r="A23" s="8"/>
      <c r="C23" s="8" t="s">
        <v>59</v>
      </c>
      <c r="D23" s="9"/>
      <c r="E23" s="9"/>
      <c r="F23" s="4"/>
      <c r="G23" s="10"/>
      <c r="H23" s="10">
        <f t="shared" si="4"/>
        <v>0</v>
      </c>
      <c r="I23" s="8"/>
    </row>
    <row r="24" spans="1:9" x14ac:dyDescent="0.25">
      <c r="A24" s="8"/>
      <c r="C24" s="8" t="s">
        <v>60</v>
      </c>
      <c r="D24" s="9"/>
      <c r="E24" s="9"/>
      <c r="F24" s="4"/>
      <c r="G24" s="10"/>
      <c r="H24" s="10">
        <f t="shared" si="4"/>
        <v>0</v>
      </c>
      <c r="I24" s="8"/>
    </row>
    <row r="25" spans="1:9" s="8" customFormat="1" x14ac:dyDescent="0.25">
      <c r="B25" s="11"/>
      <c r="C25" s="8" t="s">
        <v>61</v>
      </c>
      <c r="D25" s="9"/>
      <c r="E25" s="9"/>
      <c r="F25" s="4"/>
      <c r="G25" s="10"/>
      <c r="H25" s="10"/>
    </row>
    <row r="26" spans="1:9" s="8" customFormat="1" x14ac:dyDescent="0.25">
      <c r="B26" s="11"/>
      <c r="C26" s="5" t="s">
        <v>62</v>
      </c>
      <c r="D26" s="9"/>
      <c r="E26" s="9"/>
      <c r="F26" s="4"/>
      <c r="G26" s="10"/>
      <c r="H26" s="10">
        <f t="shared" ref="H26:H28" si="5">F26*G26</f>
        <v>0</v>
      </c>
    </row>
    <row r="27" spans="1:9" s="8" customFormat="1" x14ac:dyDescent="0.25">
      <c r="B27" s="11"/>
      <c r="C27" s="5" t="s">
        <v>63</v>
      </c>
      <c r="D27" s="9"/>
      <c r="E27" s="9"/>
      <c r="F27" s="4"/>
      <c r="G27" s="10"/>
      <c r="H27" s="10">
        <f t="shared" si="5"/>
        <v>0</v>
      </c>
    </row>
    <row r="28" spans="1:9" s="8" customFormat="1" x14ac:dyDescent="0.25">
      <c r="B28" s="11"/>
      <c r="C28" s="5" t="s">
        <v>64</v>
      </c>
      <c r="D28" s="9"/>
      <c r="E28" s="9"/>
      <c r="F28" s="4"/>
      <c r="G28" s="10"/>
      <c r="H28" s="10">
        <f t="shared" si="5"/>
        <v>0</v>
      </c>
    </row>
    <row r="29" spans="1:9" x14ac:dyDescent="0.25">
      <c r="A29" s="8"/>
      <c r="C29" s="8" t="s">
        <v>65</v>
      </c>
      <c r="D29" s="30"/>
      <c r="E29" s="9"/>
      <c r="F29" s="4"/>
      <c r="G29" s="10"/>
      <c r="H29" s="10">
        <f t="shared" si="4"/>
        <v>0</v>
      </c>
      <c r="I29" s="8"/>
    </row>
    <row r="30" spans="1:9" x14ac:dyDescent="0.25">
      <c r="A30" s="8"/>
      <c r="C30" s="8" t="s">
        <v>66</v>
      </c>
      <c r="D30" s="9"/>
      <c r="E30" s="9"/>
      <c r="F30" s="4"/>
      <c r="G30" s="10"/>
      <c r="H30" s="10">
        <f t="shared" si="4"/>
        <v>0</v>
      </c>
      <c r="I30" s="8"/>
    </row>
    <row r="31" spans="1:9" x14ac:dyDescent="0.25">
      <c r="A31" s="8"/>
      <c r="C31" s="8" t="s">
        <v>67</v>
      </c>
      <c r="D31" s="9"/>
      <c r="E31" s="9"/>
      <c r="F31" s="4"/>
      <c r="G31" s="10"/>
      <c r="H31" s="10"/>
      <c r="I31" s="8"/>
    </row>
    <row r="32" spans="1:9" x14ac:dyDescent="0.25">
      <c r="A32" s="8"/>
      <c r="C32" s="5" t="s">
        <v>68</v>
      </c>
      <c r="D32" s="9"/>
      <c r="E32" s="9"/>
      <c r="F32" s="4"/>
      <c r="G32" s="10"/>
      <c r="H32" s="10">
        <f t="shared" si="4"/>
        <v>0</v>
      </c>
      <c r="I32" s="8"/>
    </row>
    <row r="33" spans="1:9" x14ac:dyDescent="0.25">
      <c r="A33" s="8"/>
      <c r="C33" s="5" t="s">
        <v>69</v>
      </c>
      <c r="D33" s="9"/>
      <c r="E33" s="9"/>
      <c r="F33" s="4"/>
      <c r="G33" s="10"/>
      <c r="H33" s="10">
        <f t="shared" si="4"/>
        <v>0</v>
      </c>
      <c r="I33" s="8"/>
    </row>
    <row r="34" spans="1:9" x14ac:dyDescent="0.25">
      <c r="A34" s="8"/>
      <c r="C34" s="5" t="s">
        <v>70</v>
      </c>
      <c r="D34" s="9"/>
      <c r="E34" s="9"/>
      <c r="F34" s="4"/>
      <c r="G34" s="10"/>
      <c r="H34" s="10">
        <f t="shared" si="4"/>
        <v>0</v>
      </c>
      <c r="I34" s="8"/>
    </row>
    <row r="35" spans="1:9" x14ac:dyDescent="0.25">
      <c r="A35" s="8"/>
      <c r="C35" s="5" t="s">
        <v>71</v>
      </c>
      <c r="D35" s="9"/>
      <c r="E35" s="9"/>
      <c r="F35" s="4"/>
      <c r="G35" s="10"/>
      <c r="H35" s="10">
        <f t="shared" si="4"/>
        <v>0</v>
      </c>
      <c r="I35" s="8"/>
    </row>
    <row r="36" spans="1:9" x14ac:dyDescent="0.25">
      <c r="A36" s="8"/>
      <c r="C36" s="5" t="s">
        <v>72</v>
      </c>
      <c r="D36" s="9"/>
      <c r="E36" s="9"/>
      <c r="F36" s="4"/>
      <c r="G36" s="10"/>
      <c r="H36" s="10">
        <f t="shared" si="4"/>
        <v>0</v>
      </c>
      <c r="I36" s="8"/>
    </row>
    <row r="37" spans="1:9" x14ac:dyDescent="0.25">
      <c r="A37" s="8"/>
      <c r="C37" s="5" t="s">
        <v>73</v>
      </c>
      <c r="D37" s="9"/>
      <c r="E37" s="9"/>
      <c r="F37" s="4"/>
      <c r="G37" s="10"/>
      <c r="H37" s="10">
        <f t="shared" si="4"/>
        <v>0</v>
      </c>
      <c r="I37" s="8"/>
    </row>
    <row r="38" spans="1:9" x14ac:dyDescent="0.25">
      <c r="A38" s="8"/>
      <c r="C38" s="5" t="s">
        <v>74</v>
      </c>
      <c r="D38" s="9"/>
      <c r="E38" s="9"/>
      <c r="F38" s="4"/>
      <c r="G38" s="10"/>
      <c r="H38" s="10">
        <f t="shared" si="4"/>
        <v>0</v>
      </c>
      <c r="I38" s="8"/>
    </row>
    <row r="39" spans="1:9" x14ac:dyDescent="0.25">
      <c r="A39" s="8"/>
      <c r="C39" s="5" t="s">
        <v>75</v>
      </c>
      <c r="D39" s="9"/>
      <c r="E39" s="9"/>
      <c r="F39" s="4"/>
      <c r="G39" s="10"/>
      <c r="H39" s="10">
        <f t="shared" si="4"/>
        <v>0</v>
      </c>
      <c r="I39" s="8"/>
    </row>
    <row r="40" spans="1:9" x14ac:dyDescent="0.25">
      <c r="A40" s="8"/>
      <c r="C40" s="7" t="s">
        <v>76</v>
      </c>
      <c r="D40" s="9"/>
      <c r="E40" s="9"/>
      <c r="F40" s="4"/>
      <c r="G40" s="10"/>
      <c r="H40" s="10">
        <f t="shared" si="4"/>
        <v>0</v>
      </c>
      <c r="I40" s="8"/>
    </row>
    <row r="41" spans="1:9" s="8" customFormat="1" x14ac:dyDescent="0.25">
      <c r="B41" s="11"/>
      <c r="C41" s="7" t="s">
        <v>77</v>
      </c>
      <c r="D41" s="9"/>
      <c r="E41" s="9"/>
      <c r="F41" s="4"/>
      <c r="G41" s="10"/>
      <c r="H41" s="10">
        <f t="shared" ref="H41:H45" si="6">F41*G41</f>
        <v>0</v>
      </c>
    </row>
    <row r="42" spans="1:9" s="8" customFormat="1" x14ac:dyDescent="0.25">
      <c r="B42" s="11"/>
      <c r="C42" s="7" t="s">
        <v>78</v>
      </c>
      <c r="D42" s="9"/>
      <c r="E42" s="9"/>
      <c r="F42" s="4"/>
      <c r="G42" s="10"/>
      <c r="H42" s="10">
        <f t="shared" si="6"/>
        <v>0</v>
      </c>
    </row>
    <row r="43" spans="1:9" s="8" customFormat="1" x14ac:dyDescent="0.25">
      <c r="B43" s="11"/>
      <c r="C43" s="7" t="s">
        <v>79</v>
      </c>
      <c r="D43" s="9"/>
      <c r="E43" s="9"/>
      <c r="F43" s="4"/>
      <c r="G43" s="10"/>
      <c r="H43" s="10">
        <f t="shared" si="6"/>
        <v>0</v>
      </c>
    </row>
    <row r="44" spans="1:9" s="8" customFormat="1" x14ac:dyDescent="0.25">
      <c r="B44" s="11"/>
      <c r="C44" s="7" t="s">
        <v>80</v>
      </c>
      <c r="D44" s="9"/>
      <c r="E44" s="9"/>
      <c r="F44" s="4"/>
      <c r="G44" s="10"/>
      <c r="H44" s="10">
        <f t="shared" si="6"/>
        <v>0</v>
      </c>
    </row>
    <row r="45" spans="1:9" x14ac:dyDescent="0.25">
      <c r="A45" s="8"/>
      <c r="C45" s="7" t="s">
        <v>81</v>
      </c>
      <c r="D45" s="9"/>
      <c r="E45" s="9"/>
      <c r="F45" s="4"/>
      <c r="G45" s="10"/>
      <c r="H45" s="10">
        <f t="shared" si="6"/>
        <v>0</v>
      </c>
      <c r="I45" s="8"/>
    </row>
    <row r="46" spans="1:9" x14ac:dyDescent="0.25">
      <c r="A46" s="8"/>
      <c r="D46" s="9"/>
      <c r="E46" s="9"/>
      <c r="F46" s="4"/>
      <c r="G46" s="10"/>
      <c r="H46" s="10"/>
      <c r="I46" s="8"/>
    </row>
    <row r="47" spans="1:9" ht="15.75" thickBot="1" x14ac:dyDescent="0.3">
      <c r="A47" s="8"/>
      <c r="B47" s="24" t="s">
        <v>82</v>
      </c>
      <c r="C47" s="29"/>
      <c r="D47" s="25"/>
      <c r="E47" s="25"/>
      <c r="F47" s="26"/>
      <c r="G47" s="28"/>
      <c r="H47" s="28"/>
      <c r="I47" s="8"/>
    </row>
    <row r="48" spans="1:9" x14ac:dyDescent="0.25">
      <c r="A48" s="8"/>
      <c r="C48" s="8" t="s">
        <v>83</v>
      </c>
      <c r="D48" s="9"/>
      <c r="E48" s="9"/>
      <c r="F48" s="4"/>
      <c r="G48" s="10"/>
      <c r="H48" s="10">
        <f t="shared" ref="H48:H65" si="7">F48*G48</f>
        <v>0</v>
      </c>
      <c r="I48" s="8"/>
    </row>
    <row r="49" spans="1:9" s="8" customFormat="1" x14ac:dyDescent="0.25">
      <c r="B49" s="11"/>
      <c r="C49" s="8" t="s">
        <v>84</v>
      </c>
      <c r="D49" s="9"/>
      <c r="E49" s="9"/>
      <c r="F49" s="4"/>
      <c r="G49" s="10"/>
      <c r="H49" s="10">
        <f t="shared" si="7"/>
        <v>0</v>
      </c>
    </row>
    <row r="50" spans="1:9" x14ac:dyDescent="0.25">
      <c r="A50" s="8"/>
      <c r="C50" s="8" t="s">
        <v>85</v>
      </c>
      <c r="D50" s="9"/>
      <c r="E50" s="9"/>
      <c r="F50" s="4"/>
      <c r="G50" s="10"/>
      <c r="H50" s="10">
        <f t="shared" si="7"/>
        <v>0</v>
      </c>
      <c r="I50" s="8"/>
    </row>
    <row r="51" spans="1:9" x14ac:dyDescent="0.25">
      <c r="A51" s="8"/>
      <c r="C51" s="8" t="s">
        <v>86</v>
      </c>
      <c r="D51" s="9"/>
      <c r="E51" s="9"/>
      <c r="F51" s="4"/>
      <c r="G51" s="10"/>
      <c r="H51" s="10">
        <f t="shared" si="7"/>
        <v>0</v>
      </c>
      <c r="I51" s="8"/>
    </row>
    <row r="52" spans="1:9" s="8" customFormat="1" x14ac:dyDescent="0.25">
      <c r="B52" s="11"/>
      <c r="C52" s="8" t="s">
        <v>61</v>
      </c>
      <c r="D52" s="9"/>
      <c r="E52" s="9"/>
      <c r="F52" s="4"/>
      <c r="G52" s="10"/>
      <c r="H52" s="10"/>
    </row>
    <row r="53" spans="1:9" s="8" customFormat="1" x14ac:dyDescent="0.25">
      <c r="B53" s="11"/>
      <c r="C53" s="5" t="s">
        <v>62</v>
      </c>
      <c r="D53" s="9"/>
      <c r="E53" s="9"/>
      <c r="F53" s="4"/>
      <c r="G53" s="10"/>
      <c r="H53" s="10">
        <f t="shared" ref="H53:H55" si="8">F53*G53</f>
        <v>0</v>
      </c>
    </row>
    <row r="54" spans="1:9" s="8" customFormat="1" x14ac:dyDescent="0.25">
      <c r="B54" s="11"/>
      <c r="C54" s="5" t="s">
        <v>63</v>
      </c>
      <c r="D54" s="9"/>
      <c r="E54" s="9"/>
      <c r="F54" s="4"/>
      <c r="G54" s="10"/>
      <c r="H54" s="10">
        <f t="shared" si="8"/>
        <v>0</v>
      </c>
    </row>
    <row r="55" spans="1:9" s="8" customFormat="1" x14ac:dyDescent="0.25">
      <c r="B55" s="11"/>
      <c r="C55" s="5" t="s">
        <v>64</v>
      </c>
      <c r="D55" s="9"/>
      <c r="E55" s="9"/>
      <c r="F55" s="4"/>
      <c r="G55" s="10"/>
      <c r="H55" s="10">
        <f t="shared" si="8"/>
        <v>0</v>
      </c>
    </row>
    <row r="56" spans="1:9" x14ac:dyDescent="0.25">
      <c r="A56" s="8"/>
      <c r="C56" s="8" t="s">
        <v>65</v>
      </c>
      <c r="D56" s="9"/>
      <c r="E56" s="9"/>
      <c r="F56" s="4"/>
      <c r="G56" s="10"/>
      <c r="H56" s="10">
        <f t="shared" si="7"/>
        <v>0</v>
      </c>
      <c r="I56" s="8"/>
    </row>
    <row r="57" spans="1:9" x14ac:dyDescent="0.25">
      <c r="A57" s="8"/>
      <c r="C57" s="8" t="s">
        <v>67</v>
      </c>
      <c r="D57" s="9"/>
      <c r="E57" s="9"/>
      <c r="F57" s="4"/>
      <c r="G57" s="10"/>
      <c r="H57" s="10"/>
      <c r="I57" s="8"/>
    </row>
    <row r="58" spans="1:9" x14ac:dyDescent="0.25">
      <c r="A58" s="8"/>
      <c r="C58" s="5" t="s">
        <v>68</v>
      </c>
      <c r="D58" s="9"/>
      <c r="E58" s="9"/>
      <c r="F58" s="4"/>
      <c r="G58" s="10"/>
      <c r="H58" s="10">
        <f t="shared" si="7"/>
        <v>0</v>
      </c>
      <c r="I58" s="8"/>
    </row>
    <row r="59" spans="1:9" x14ac:dyDescent="0.25">
      <c r="A59" s="8"/>
      <c r="C59" s="5" t="s">
        <v>69</v>
      </c>
      <c r="D59" s="9"/>
      <c r="E59" s="9"/>
      <c r="F59" s="4"/>
      <c r="G59" s="10"/>
      <c r="H59" s="10">
        <f t="shared" si="7"/>
        <v>0</v>
      </c>
      <c r="I59" s="8"/>
    </row>
    <row r="60" spans="1:9" x14ac:dyDescent="0.25">
      <c r="A60" s="8"/>
      <c r="C60" s="5" t="s">
        <v>70</v>
      </c>
      <c r="D60" s="9"/>
      <c r="E60" s="9"/>
      <c r="F60" s="4"/>
      <c r="G60" s="10"/>
      <c r="H60" s="10">
        <f t="shared" si="7"/>
        <v>0</v>
      </c>
      <c r="I60" s="8"/>
    </row>
    <row r="61" spans="1:9" x14ac:dyDescent="0.25">
      <c r="A61" s="8"/>
      <c r="C61" s="5" t="s">
        <v>71</v>
      </c>
      <c r="D61" s="9"/>
      <c r="E61" s="9"/>
      <c r="F61" s="4"/>
      <c r="G61" s="10"/>
      <c r="H61" s="10">
        <f t="shared" si="7"/>
        <v>0</v>
      </c>
      <c r="I61" s="8"/>
    </row>
    <row r="62" spans="1:9" x14ac:dyDescent="0.25">
      <c r="A62" s="8"/>
      <c r="C62" s="5" t="s">
        <v>72</v>
      </c>
      <c r="D62" s="9"/>
      <c r="E62" s="9"/>
      <c r="F62" s="4"/>
      <c r="G62" s="10"/>
      <c r="H62" s="10">
        <f t="shared" si="7"/>
        <v>0</v>
      </c>
      <c r="I62" s="8"/>
    </row>
    <row r="63" spans="1:9" x14ac:dyDescent="0.25">
      <c r="A63" s="8"/>
      <c r="C63" s="5" t="s">
        <v>73</v>
      </c>
      <c r="D63" s="9"/>
      <c r="E63" s="9"/>
      <c r="F63" s="4"/>
      <c r="G63" s="10"/>
      <c r="H63" s="10">
        <f t="shared" si="7"/>
        <v>0</v>
      </c>
      <c r="I63" s="8"/>
    </row>
    <row r="64" spans="1:9" x14ac:dyDescent="0.25">
      <c r="A64" s="8"/>
      <c r="C64" s="5" t="s">
        <v>74</v>
      </c>
      <c r="D64" s="9"/>
      <c r="E64" s="9"/>
      <c r="F64" s="4"/>
      <c r="G64" s="10"/>
      <c r="H64" s="10">
        <f t="shared" si="7"/>
        <v>0</v>
      </c>
      <c r="I64" s="8"/>
    </row>
    <row r="65" spans="1:9" x14ac:dyDescent="0.25">
      <c r="A65" s="8"/>
      <c r="C65" s="5" t="s">
        <v>75</v>
      </c>
      <c r="D65" s="9"/>
      <c r="E65" s="9"/>
      <c r="F65" s="4"/>
      <c r="G65" s="10"/>
      <c r="H65" s="10">
        <f t="shared" si="7"/>
        <v>0</v>
      </c>
      <c r="I65" s="8"/>
    </row>
    <row r="66" spans="1:9" x14ac:dyDescent="0.25">
      <c r="A66" s="8"/>
      <c r="D66" s="9"/>
      <c r="E66" s="9"/>
      <c r="F66" s="4"/>
      <c r="G66" s="10"/>
      <c r="H66" s="10"/>
      <c r="I66" s="8"/>
    </row>
    <row r="67" spans="1:9" x14ac:dyDescent="0.25">
      <c r="A67" s="8"/>
      <c r="D67" s="9"/>
      <c r="E67" s="9"/>
      <c r="F67" s="4"/>
      <c r="G67" s="10"/>
      <c r="H67" s="10"/>
      <c r="I67" s="8"/>
    </row>
    <row r="68" spans="1:9" ht="15.75" thickBot="1" x14ac:dyDescent="0.3">
      <c r="A68" s="8"/>
      <c r="B68" s="24" t="s">
        <v>87</v>
      </c>
      <c r="C68" s="29"/>
      <c r="D68" s="25"/>
      <c r="E68" s="25"/>
      <c r="F68" s="26"/>
      <c r="G68" s="28"/>
      <c r="H68" s="28"/>
      <c r="I68" s="8"/>
    </row>
    <row r="69" spans="1:9" x14ac:dyDescent="0.25">
      <c r="A69" s="8"/>
      <c r="C69" s="8" t="s">
        <v>88</v>
      </c>
      <c r="D69" s="9"/>
      <c r="E69" s="9"/>
      <c r="F69" s="4"/>
      <c r="G69" s="10"/>
      <c r="H69" s="10">
        <f t="shared" ref="H69:H74" si="9">F69*G69</f>
        <v>0</v>
      </c>
      <c r="I69" s="8"/>
    </row>
    <row r="70" spans="1:9" x14ac:dyDescent="0.25">
      <c r="A70" s="8"/>
      <c r="C70" s="8" t="s">
        <v>89</v>
      </c>
      <c r="D70" s="9"/>
      <c r="E70" s="9"/>
      <c r="F70" s="4"/>
      <c r="G70" s="10"/>
      <c r="H70" s="10">
        <f t="shared" si="9"/>
        <v>0</v>
      </c>
      <c r="I70" s="8"/>
    </row>
    <row r="71" spans="1:9" s="8" customFormat="1" x14ac:dyDescent="0.25">
      <c r="B71" s="11"/>
      <c r="C71" s="8" t="s">
        <v>90</v>
      </c>
      <c r="D71" s="9"/>
      <c r="E71" s="9"/>
      <c r="F71" s="4"/>
      <c r="G71" s="10"/>
      <c r="H71" s="10">
        <f t="shared" si="9"/>
        <v>0</v>
      </c>
    </row>
    <row r="72" spans="1:9" x14ac:dyDescent="0.25">
      <c r="A72" s="8"/>
      <c r="C72" s="8" t="s">
        <v>91</v>
      </c>
      <c r="D72" s="9"/>
      <c r="E72" s="9"/>
      <c r="F72" s="4"/>
      <c r="G72" s="10"/>
      <c r="H72" s="10">
        <f t="shared" si="9"/>
        <v>0</v>
      </c>
      <c r="I72" s="8"/>
    </row>
    <row r="73" spans="1:9" x14ac:dyDescent="0.25">
      <c r="A73" s="8"/>
      <c r="C73" s="8" t="s">
        <v>92</v>
      </c>
      <c r="D73" s="9"/>
      <c r="E73" s="9"/>
      <c r="F73" s="4"/>
      <c r="G73" s="10"/>
      <c r="H73" s="10">
        <f t="shared" si="9"/>
        <v>0</v>
      </c>
      <c r="I73" s="8"/>
    </row>
    <row r="74" spans="1:9" x14ac:dyDescent="0.25">
      <c r="A74" s="8"/>
      <c r="C74" s="8" t="s">
        <v>93</v>
      </c>
      <c r="D74" s="9"/>
      <c r="E74" s="9"/>
      <c r="F74" s="4"/>
      <c r="G74" s="10"/>
      <c r="H74" s="10">
        <f t="shared" si="9"/>
        <v>0</v>
      </c>
      <c r="I74" s="8"/>
    </row>
    <row r="75" spans="1:9" x14ac:dyDescent="0.25">
      <c r="A75" s="8"/>
      <c r="D75" s="9"/>
      <c r="E75" s="9"/>
      <c r="F75" s="4"/>
      <c r="G75" s="10"/>
      <c r="H75" s="10"/>
      <c r="I75" s="8"/>
    </row>
    <row r="76" spans="1:9" x14ac:dyDescent="0.25">
      <c r="A76" s="8"/>
      <c r="D76" s="9"/>
      <c r="E76" s="9"/>
      <c r="F76" s="4"/>
      <c r="G76" s="10"/>
      <c r="H76" s="10"/>
      <c r="I76" s="8"/>
    </row>
    <row r="77" spans="1:9" ht="15.75" thickBot="1" x14ac:dyDescent="0.3">
      <c r="A77" s="8"/>
      <c r="B77" s="24" t="s">
        <v>94</v>
      </c>
      <c r="C77" s="29"/>
      <c r="D77" s="25"/>
      <c r="E77" s="25"/>
      <c r="F77" s="26"/>
      <c r="G77" s="28"/>
      <c r="H77" s="28"/>
      <c r="I77" s="8"/>
    </row>
    <row r="78" spans="1:9" x14ac:dyDescent="0.25">
      <c r="A78" s="8"/>
      <c r="C78" s="8" t="s">
        <v>34</v>
      </c>
      <c r="D78" s="9"/>
      <c r="E78" s="9"/>
      <c r="F78" s="4"/>
      <c r="G78" s="10"/>
      <c r="H78" s="10"/>
      <c r="I78" s="8"/>
    </row>
    <row r="79" spans="1:9" x14ac:dyDescent="0.25">
      <c r="A79" s="8"/>
      <c r="C79" s="8" t="s">
        <v>35</v>
      </c>
      <c r="D79" s="9"/>
      <c r="E79" s="9"/>
      <c r="F79" s="4"/>
      <c r="G79" s="10"/>
      <c r="H79" s="10">
        <f t="shared" ref="H79:H87" si="10">F79*G79</f>
        <v>0</v>
      </c>
      <c r="I79" s="8"/>
    </row>
    <row r="80" spans="1:9" x14ac:dyDescent="0.25">
      <c r="A80" s="8"/>
      <c r="C80" s="8" t="s">
        <v>36</v>
      </c>
      <c r="D80" s="9"/>
      <c r="E80" s="9"/>
      <c r="F80" s="4"/>
      <c r="G80" s="10"/>
      <c r="H80" s="10">
        <f t="shared" si="10"/>
        <v>0</v>
      </c>
      <c r="I80" s="8"/>
    </row>
    <row r="81" spans="1:9" s="8" customFormat="1" x14ac:dyDescent="0.25">
      <c r="B81" s="11"/>
      <c r="C81" s="5" t="s">
        <v>95</v>
      </c>
      <c r="D81" s="9"/>
      <c r="E81" s="9"/>
      <c r="F81" s="4"/>
      <c r="G81" s="10"/>
      <c r="H81" s="10">
        <f t="shared" si="10"/>
        <v>0</v>
      </c>
    </row>
    <row r="82" spans="1:9" x14ac:dyDescent="0.25">
      <c r="A82" s="8"/>
      <c r="C82" s="8" t="s">
        <v>38</v>
      </c>
      <c r="D82" s="9"/>
      <c r="E82" s="9"/>
      <c r="F82" s="4"/>
      <c r="G82" s="10"/>
      <c r="H82" s="10">
        <f t="shared" si="10"/>
        <v>0</v>
      </c>
      <c r="I82" s="8"/>
    </row>
    <row r="83" spans="1:9" x14ac:dyDescent="0.25">
      <c r="A83" s="8"/>
      <c r="C83" s="8" t="s">
        <v>39</v>
      </c>
      <c r="D83" s="9"/>
      <c r="E83" s="9"/>
      <c r="F83" s="4"/>
      <c r="G83" s="10"/>
      <c r="H83" s="10"/>
      <c r="I83" s="8"/>
    </row>
    <row r="84" spans="1:9" x14ac:dyDescent="0.25">
      <c r="A84" s="8"/>
      <c r="C84" s="8" t="s">
        <v>35</v>
      </c>
      <c r="D84" s="9"/>
      <c r="E84" s="9"/>
      <c r="F84" s="4"/>
      <c r="G84" s="10"/>
      <c r="H84" s="10">
        <f t="shared" si="10"/>
        <v>0</v>
      </c>
      <c r="I84" s="8"/>
    </row>
    <row r="85" spans="1:9" s="8" customFormat="1" x14ac:dyDescent="0.25">
      <c r="B85" s="11"/>
      <c r="C85" s="8" t="s">
        <v>36</v>
      </c>
      <c r="D85" s="9"/>
      <c r="E85" s="9"/>
      <c r="F85" s="4"/>
      <c r="G85" s="10"/>
      <c r="H85" s="10">
        <f t="shared" si="10"/>
        <v>0</v>
      </c>
    </row>
    <row r="86" spans="1:9" x14ac:dyDescent="0.25">
      <c r="A86" s="8"/>
      <c r="C86" s="5" t="s">
        <v>95</v>
      </c>
      <c r="D86" s="9"/>
      <c r="E86" s="9"/>
      <c r="F86" s="4"/>
      <c r="G86" s="10"/>
      <c r="H86" s="10">
        <f t="shared" si="10"/>
        <v>0</v>
      </c>
      <c r="I86" s="8"/>
    </row>
    <row r="87" spans="1:9" x14ac:dyDescent="0.25">
      <c r="A87" s="8"/>
      <c r="C87" s="8" t="s">
        <v>38</v>
      </c>
      <c r="D87" s="9"/>
      <c r="E87" s="9"/>
      <c r="F87" s="4"/>
      <c r="G87" s="10"/>
      <c r="H87" s="10">
        <f t="shared" si="10"/>
        <v>0</v>
      </c>
      <c r="I87" s="8"/>
    </row>
    <row r="88" spans="1:9" s="8" customFormat="1" x14ac:dyDescent="0.25">
      <c r="B88" s="11"/>
      <c r="C88" s="8" t="s">
        <v>96</v>
      </c>
      <c r="D88" s="9"/>
      <c r="E88" s="9"/>
      <c r="F88" s="4"/>
      <c r="G88" s="10"/>
      <c r="H88" s="10">
        <f t="shared" ref="H88:H90" si="11">F88*G88</f>
        <v>0</v>
      </c>
    </row>
    <row r="89" spans="1:9" s="8" customFormat="1" x14ac:dyDescent="0.25">
      <c r="B89" s="11"/>
      <c r="C89" s="8" t="s">
        <v>97</v>
      </c>
      <c r="D89" s="9"/>
      <c r="E89" s="9"/>
      <c r="F89" s="4"/>
      <c r="G89" s="10"/>
      <c r="H89" s="10">
        <f t="shared" si="11"/>
        <v>0</v>
      </c>
    </row>
    <row r="90" spans="1:9" x14ac:dyDescent="0.25">
      <c r="A90" s="8"/>
      <c r="C90" s="8" t="s">
        <v>32</v>
      </c>
      <c r="D90" s="9"/>
      <c r="E90" s="9"/>
      <c r="F90" s="4"/>
      <c r="G90" s="10"/>
      <c r="H90" s="10">
        <f t="shared" si="11"/>
        <v>0</v>
      </c>
      <c r="I90" s="8"/>
    </row>
    <row r="91" spans="1:9" x14ac:dyDescent="0.25">
      <c r="A91" s="8"/>
      <c r="D91" s="9"/>
      <c r="E91" s="9"/>
      <c r="F91" s="4"/>
      <c r="G91" s="4"/>
      <c r="H91" s="4"/>
      <c r="I91" s="8"/>
    </row>
    <row r="92" spans="1:9" x14ac:dyDescent="0.25">
      <c r="A92" s="8"/>
      <c r="D92" s="9"/>
      <c r="E92" s="9"/>
      <c r="F92" s="4"/>
      <c r="G92" s="4"/>
      <c r="H92" s="4"/>
      <c r="I92" s="8"/>
    </row>
    <row r="93" spans="1:9" ht="15.75" thickBot="1" x14ac:dyDescent="0.3">
      <c r="A93" s="8"/>
      <c r="B93" s="24" t="s">
        <v>98</v>
      </c>
      <c r="C93" s="29"/>
      <c r="D93" s="25"/>
      <c r="E93" s="25"/>
      <c r="F93" s="26"/>
      <c r="G93" s="26"/>
      <c r="H93" s="26"/>
      <c r="I93" s="8"/>
    </row>
    <row r="94" spans="1:9" x14ac:dyDescent="0.25">
      <c r="A94" s="8"/>
      <c r="C94" s="8" t="s">
        <v>99</v>
      </c>
      <c r="D94" s="9"/>
      <c r="E94" s="9"/>
      <c r="F94" s="4"/>
      <c r="G94" s="10"/>
      <c r="H94" s="10">
        <f t="shared" ref="H94:H97" si="12">F94*G94</f>
        <v>0</v>
      </c>
      <c r="I94" s="8"/>
    </row>
    <row r="95" spans="1:9" x14ac:dyDescent="0.25">
      <c r="A95" s="8"/>
      <c r="C95" s="8" t="s">
        <v>100</v>
      </c>
      <c r="D95" s="8"/>
      <c r="F95" s="4"/>
      <c r="G95" s="10"/>
      <c r="H95" s="10">
        <f t="shared" si="12"/>
        <v>0</v>
      </c>
      <c r="I95" s="8"/>
    </row>
    <row r="96" spans="1:9" x14ac:dyDescent="0.25">
      <c r="A96" s="8"/>
      <c r="C96" s="8" t="s">
        <v>101</v>
      </c>
      <c r="D96" s="8"/>
      <c r="F96" s="4"/>
      <c r="G96" s="10"/>
      <c r="H96" s="10">
        <f t="shared" si="12"/>
        <v>0</v>
      </c>
      <c r="I96" s="8"/>
    </row>
    <row r="97" spans="1:9" x14ac:dyDescent="0.25">
      <c r="A97" s="8"/>
      <c r="C97" s="8" t="s">
        <v>102</v>
      </c>
      <c r="D97" s="8"/>
      <c r="F97" s="4"/>
      <c r="G97" s="10"/>
      <c r="H97" s="10">
        <f t="shared" si="12"/>
        <v>0</v>
      </c>
      <c r="I97" s="8"/>
    </row>
    <row r="98" spans="1:9" x14ac:dyDescent="0.25">
      <c r="A98" s="8"/>
      <c r="D98" s="8"/>
      <c r="F98" s="9"/>
      <c r="G98" s="9"/>
      <c r="H98" s="9"/>
      <c r="I98" s="8"/>
    </row>
    <row r="99" spans="1:9" x14ac:dyDescent="0.25">
      <c r="A99" s="8"/>
      <c r="D99" s="8"/>
      <c r="F99" s="8"/>
      <c r="G99" s="8"/>
      <c r="H99" s="3"/>
      <c r="I99" s="8"/>
    </row>
    <row r="100" spans="1:9" x14ac:dyDescent="0.25">
      <c r="A100" s="8"/>
      <c r="D100" s="8"/>
      <c r="F100" s="8"/>
      <c r="G100" s="8"/>
      <c r="H100" s="3"/>
      <c r="I100" s="8"/>
    </row>
    <row r="101" spans="1:9" x14ac:dyDescent="0.25">
      <c r="A101" s="8"/>
      <c r="D101" s="8"/>
      <c r="F101" s="8"/>
      <c r="G101" s="8"/>
      <c r="H101" s="3"/>
      <c r="I101" s="8"/>
    </row>
    <row r="102" spans="1:9" x14ac:dyDescent="0.25">
      <c r="A102" s="8"/>
      <c r="D102" s="8"/>
      <c r="F102" s="8"/>
      <c r="G102" s="8"/>
      <c r="H102" s="3"/>
      <c r="I102" s="8"/>
    </row>
    <row r="103" spans="1:9" x14ac:dyDescent="0.25">
      <c r="A103" s="8"/>
      <c r="D103" s="8"/>
      <c r="F103" s="8"/>
      <c r="G103" s="8"/>
      <c r="H103" s="3"/>
      <c r="I103" s="8"/>
    </row>
    <row r="104" spans="1:9" x14ac:dyDescent="0.25">
      <c r="A104" s="8"/>
      <c r="D104" s="8"/>
      <c r="F104" s="8"/>
      <c r="G104" s="8"/>
      <c r="H104" s="3"/>
      <c r="I104" s="8"/>
    </row>
    <row r="105" spans="1:9" x14ac:dyDescent="0.25">
      <c r="A105" s="8"/>
      <c r="D105" s="8"/>
      <c r="F105" s="8"/>
      <c r="G105" s="8"/>
      <c r="H105" s="3"/>
      <c r="I105" s="8"/>
    </row>
    <row r="106" spans="1:9" x14ac:dyDescent="0.25">
      <c r="A106" s="8"/>
      <c r="D106" s="8"/>
      <c r="F106" s="8"/>
      <c r="G106" s="8"/>
      <c r="H106" s="3"/>
      <c r="I106" s="8"/>
    </row>
    <row r="107" spans="1:9" x14ac:dyDescent="0.25">
      <c r="A107" s="8"/>
      <c r="D107" s="8"/>
      <c r="F107" s="8"/>
      <c r="G107" s="8"/>
      <c r="H107" s="3"/>
      <c r="I107" s="8"/>
    </row>
    <row r="108" spans="1:9" x14ac:dyDescent="0.25">
      <c r="A108" s="8"/>
      <c r="D108" s="8"/>
      <c r="F108" s="8"/>
      <c r="G108" s="8"/>
      <c r="H108" s="3"/>
      <c r="I108" s="8"/>
    </row>
    <row r="109" spans="1:9" x14ac:dyDescent="0.25">
      <c r="A109" s="8"/>
      <c r="D109" s="8"/>
      <c r="F109" s="8"/>
      <c r="G109" s="8"/>
      <c r="H109" s="3"/>
      <c r="I109" s="8"/>
    </row>
    <row r="110" spans="1:9" x14ac:dyDescent="0.25">
      <c r="A110" s="8"/>
      <c r="D110" s="8"/>
      <c r="F110" s="8"/>
      <c r="G110" s="8"/>
      <c r="H110" s="3"/>
      <c r="I110" s="8"/>
    </row>
    <row r="111" spans="1:9" x14ac:dyDescent="0.25">
      <c r="A111" s="8"/>
      <c r="D111" s="8"/>
      <c r="F111" s="8"/>
      <c r="G111" s="8"/>
      <c r="H111" s="3"/>
      <c r="I111" s="8"/>
    </row>
    <row r="112" spans="1:9" x14ac:dyDescent="0.25">
      <c r="A112" s="8"/>
      <c r="D112" s="8"/>
      <c r="F112" s="8"/>
      <c r="G112" s="8"/>
      <c r="H112" s="3"/>
      <c r="I112" s="8"/>
    </row>
    <row r="113" spans="1:9" x14ac:dyDescent="0.25">
      <c r="A113" s="8"/>
      <c r="D113" s="8"/>
      <c r="F113" s="8"/>
      <c r="G113" s="8"/>
      <c r="H113" s="3"/>
      <c r="I113" s="8"/>
    </row>
    <row r="114" spans="1:9" x14ac:dyDescent="0.25">
      <c r="A114" s="8"/>
      <c r="D114" s="8"/>
      <c r="F114" s="8"/>
      <c r="G114" s="8"/>
      <c r="H114" s="3"/>
      <c r="I114" s="8"/>
    </row>
    <row r="115" spans="1:9" x14ac:dyDescent="0.25">
      <c r="A115" s="8"/>
      <c r="D115" s="8"/>
      <c r="F115" s="8"/>
      <c r="G115" s="8"/>
      <c r="H115" s="3"/>
      <c r="I115" s="8"/>
    </row>
    <row r="116" spans="1:9" x14ac:dyDescent="0.25">
      <c r="A116" s="8"/>
      <c r="D116" s="8"/>
      <c r="F116" s="8"/>
      <c r="G116" s="8"/>
      <c r="H116" s="3"/>
      <c r="I116" s="8"/>
    </row>
    <row r="117" spans="1:9" x14ac:dyDescent="0.25">
      <c r="A117" s="8"/>
      <c r="D117" s="8"/>
      <c r="F117" s="8"/>
      <c r="G117" s="8"/>
      <c r="H117" s="3"/>
      <c r="I117" s="8"/>
    </row>
    <row r="118" spans="1:9" x14ac:dyDescent="0.25">
      <c r="A118" s="8"/>
      <c r="D118" s="8"/>
      <c r="F118" s="8"/>
      <c r="G118" s="8"/>
      <c r="H118" s="3"/>
      <c r="I118" s="8"/>
    </row>
    <row r="119" spans="1:9" x14ac:dyDescent="0.25">
      <c r="A119" s="8"/>
      <c r="D119" s="8"/>
      <c r="F119" s="8"/>
      <c r="G119" s="8"/>
      <c r="H119" s="3"/>
      <c r="I119" s="8"/>
    </row>
    <row r="120" spans="1:9" x14ac:dyDescent="0.25">
      <c r="A120" s="8"/>
      <c r="D120" s="8"/>
      <c r="F120" s="8"/>
      <c r="G120" s="8"/>
      <c r="H120" s="3"/>
      <c r="I120" s="8"/>
    </row>
    <row r="121" spans="1:9" x14ac:dyDescent="0.25">
      <c r="A121" s="8"/>
      <c r="D121" s="8"/>
      <c r="F121" s="8"/>
      <c r="G121" s="8"/>
      <c r="H121" s="3"/>
      <c r="I121" s="8"/>
    </row>
    <row r="122" spans="1:9" x14ac:dyDescent="0.25">
      <c r="A122" s="8"/>
      <c r="D122" s="8"/>
      <c r="F122" s="8"/>
      <c r="G122" s="8"/>
      <c r="H122" s="3"/>
      <c r="I122" s="8"/>
    </row>
    <row r="123" spans="1:9" x14ac:dyDescent="0.25">
      <c r="A123" s="8"/>
      <c r="D123" s="8"/>
      <c r="F123" s="8"/>
      <c r="G123" s="8"/>
      <c r="H123" s="3"/>
      <c r="I123" s="8"/>
    </row>
    <row r="124" spans="1:9" x14ac:dyDescent="0.25">
      <c r="A124" s="8"/>
      <c r="D124" s="8"/>
      <c r="F124" s="8"/>
      <c r="G124" s="8"/>
      <c r="H124" s="3"/>
      <c r="I124" s="8"/>
    </row>
    <row r="125" spans="1:9" x14ac:dyDescent="0.25">
      <c r="A125" s="8"/>
      <c r="D125" s="8"/>
      <c r="F125" s="8"/>
      <c r="G125" s="8"/>
      <c r="H125" s="3"/>
      <c r="I125" s="8"/>
    </row>
    <row r="126" spans="1:9" x14ac:dyDescent="0.25">
      <c r="A126" s="8"/>
      <c r="D126" s="8"/>
      <c r="F126" s="8"/>
      <c r="G126" s="8"/>
      <c r="H126" s="8"/>
      <c r="I126" s="8"/>
    </row>
    <row r="127" spans="1:9" x14ac:dyDescent="0.25">
      <c r="A127" s="8"/>
      <c r="D127" s="8"/>
      <c r="F127" s="8"/>
      <c r="G127" s="8"/>
      <c r="H127" s="8"/>
      <c r="I127" s="8"/>
    </row>
    <row r="128" spans="1:9" x14ac:dyDescent="0.25">
      <c r="A128" s="8"/>
      <c r="D128" s="8"/>
      <c r="F128" s="8"/>
      <c r="G128" s="8"/>
      <c r="H128" s="8"/>
      <c r="I128" s="8"/>
    </row>
    <row r="129" spans="1:9" x14ac:dyDescent="0.25">
      <c r="A129" s="8"/>
      <c r="D129" s="8"/>
      <c r="F129" s="8"/>
      <c r="G129" s="8"/>
      <c r="H129" s="3">
        <v>407465.22</v>
      </c>
      <c r="I129" s="8"/>
    </row>
    <row r="130" spans="1:9" x14ac:dyDescent="0.25">
      <c r="A130" s="8"/>
      <c r="D130" s="8"/>
      <c r="F130" s="8"/>
      <c r="G130" s="8"/>
      <c r="H130" s="8"/>
      <c r="I130" s="8"/>
    </row>
    <row r="131" spans="1:9" x14ac:dyDescent="0.25">
      <c r="A131" s="8"/>
      <c r="D131" s="8"/>
      <c r="F131" s="8"/>
      <c r="G131" s="8"/>
      <c r="H131" s="8"/>
      <c r="I131" s="8"/>
    </row>
    <row r="132" spans="1:9" x14ac:dyDescent="0.25">
      <c r="A132" s="8"/>
      <c r="D132" s="8"/>
      <c r="F132" s="8"/>
      <c r="G132" s="8"/>
      <c r="H132" s="8"/>
      <c r="I132" s="8"/>
    </row>
    <row r="133" spans="1:9" x14ac:dyDescent="0.25">
      <c r="A133" s="8"/>
      <c r="D133" s="8"/>
      <c r="F133" s="8"/>
      <c r="G133" s="8"/>
      <c r="H133" s="8"/>
      <c r="I133" s="8"/>
    </row>
    <row r="134" spans="1:9" x14ac:dyDescent="0.25">
      <c r="A134" s="8"/>
      <c r="D134" s="8"/>
      <c r="F134" s="8"/>
      <c r="G134" s="8"/>
      <c r="H134" s="8"/>
      <c r="I134" s="8"/>
    </row>
    <row r="135" spans="1:9" x14ac:dyDescent="0.25">
      <c r="A135" s="8"/>
      <c r="D135" s="8"/>
      <c r="F135" s="8"/>
      <c r="G135" s="8"/>
      <c r="H135" s="8"/>
      <c r="I135" s="8"/>
    </row>
    <row r="136" spans="1:9" x14ac:dyDescent="0.25">
      <c r="A136" s="8"/>
      <c r="D136" s="8"/>
      <c r="F136" s="8"/>
      <c r="G136" s="8"/>
      <c r="H136" s="8"/>
      <c r="I136" s="8"/>
    </row>
    <row r="137" spans="1:9" x14ac:dyDescent="0.25">
      <c r="A137" s="8"/>
      <c r="D137" s="8"/>
      <c r="F137" s="8"/>
      <c r="G137" s="8"/>
      <c r="H137" s="8"/>
      <c r="I137" s="8"/>
    </row>
    <row r="138" spans="1:9" x14ac:dyDescent="0.25">
      <c r="A138" s="8"/>
      <c r="D138" s="8"/>
      <c r="F138" s="8"/>
      <c r="G138" s="8"/>
      <c r="H138" s="8"/>
      <c r="I138" s="8"/>
    </row>
    <row r="139" spans="1:9" x14ac:dyDescent="0.25">
      <c r="A139" s="8"/>
      <c r="D139" s="8"/>
      <c r="F139" s="8"/>
      <c r="G139" s="8"/>
      <c r="H139" s="8"/>
      <c r="I139" s="8"/>
    </row>
    <row r="140" spans="1:9" x14ac:dyDescent="0.25">
      <c r="A140" s="8"/>
      <c r="D140" s="8"/>
      <c r="F140" s="8"/>
      <c r="G140" s="8"/>
      <c r="H140" s="8"/>
      <c r="I140" s="8"/>
    </row>
    <row r="141" spans="1:9" x14ac:dyDescent="0.25">
      <c r="A141" s="8"/>
      <c r="D141" s="8"/>
      <c r="F141" s="8"/>
      <c r="G141" s="8"/>
      <c r="H141" s="8"/>
      <c r="I141" s="8"/>
    </row>
    <row r="142" spans="1:9" x14ac:dyDescent="0.25">
      <c r="A142" s="8"/>
      <c r="D142" s="8"/>
      <c r="F142" s="8"/>
      <c r="G142" s="8"/>
      <c r="H142" s="8"/>
      <c r="I142" s="8"/>
    </row>
    <row r="143" spans="1:9" x14ac:dyDescent="0.25">
      <c r="A143" s="8"/>
      <c r="D143" s="8"/>
      <c r="F143" s="8"/>
      <c r="G143" s="8"/>
      <c r="H143" s="8"/>
      <c r="I143" s="8"/>
    </row>
    <row r="144" spans="1:9" x14ac:dyDescent="0.25">
      <c r="A144" s="8"/>
      <c r="D144" s="8"/>
      <c r="F144" s="8"/>
      <c r="G144" s="8"/>
      <c r="H144" s="8"/>
      <c r="I144" s="8"/>
    </row>
    <row r="145" spans="1:9" x14ac:dyDescent="0.25">
      <c r="A145" s="8"/>
      <c r="D145" s="8"/>
      <c r="F145" s="8"/>
      <c r="G145" s="8"/>
      <c r="H145" s="8"/>
      <c r="I145" s="8"/>
    </row>
    <row r="146" spans="1:9" x14ac:dyDescent="0.25">
      <c r="A146" s="8"/>
      <c r="D146" s="8"/>
      <c r="F146" s="8"/>
      <c r="G146" s="8"/>
      <c r="H146" s="8"/>
      <c r="I146" s="8"/>
    </row>
    <row r="147" spans="1:9" x14ac:dyDescent="0.25">
      <c r="A147" s="8"/>
      <c r="D147" s="8"/>
      <c r="F147" s="8"/>
      <c r="G147" s="8"/>
      <c r="H147" s="8"/>
      <c r="I147" s="8"/>
    </row>
    <row r="148" spans="1:9" x14ac:dyDescent="0.25">
      <c r="A148" s="8"/>
      <c r="D148" s="8"/>
      <c r="F148" s="8"/>
      <c r="G148" s="8"/>
      <c r="H148" s="8"/>
      <c r="I148" s="8"/>
    </row>
    <row r="149" spans="1:9" x14ac:dyDescent="0.25">
      <c r="A149" s="8"/>
      <c r="D149" s="8"/>
      <c r="F149" s="8"/>
      <c r="G149" s="8"/>
      <c r="H149" s="8"/>
      <c r="I149" s="8"/>
    </row>
    <row r="150" spans="1:9" x14ac:dyDescent="0.25">
      <c r="A150" s="8"/>
      <c r="D150" s="8"/>
      <c r="F150" s="8"/>
      <c r="G150" s="8"/>
      <c r="H150" s="8"/>
      <c r="I150" s="8"/>
    </row>
    <row r="151" spans="1:9" x14ac:dyDescent="0.25">
      <c r="A151" s="8"/>
      <c r="D151" s="8"/>
      <c r="F151" s="8"/>
      <c r="G151" s="8"/>
      <c r="H151" s="8"/>
      <c r="I151" s="8"/>
    </row>
    <row r="152" spans="1:9" x14ac:dyDescent="0.25">
      <c r="A152" s="8"/>
      <c r="D152" s="8"/>
      <c r="F152" s="8"/>
      <c r="G152" s="8"/>
      <c r="H152" s="8"/>
      <c r="I152" s="8"/>
    </row>
    <row r="153" spans="1:9" x14ac:dyDescent="0.25">
      <c r="A153" s="8"/>
      <c r="D153" s="8"/>
      <c r="F153" s="8"/>
      <c r="G153" s="8"/>
      <c r="H153" s="8"/>
      <c r="I153" s="8"/>
    </row>
    <row r="154" spans="1:9" x14ac:dyDescent="0.25">
      <c r="A154" s="8"/>
      <c r="D154" s="8"/>
      <c r="F154" s="8"/>
      <c r="G154" s="8"/>
      <c r="H154" s="8"/>
      <c r="I154" s="8"/>
    </row>
    <row r="155" spans="1:9" x14ac:dyDescent="0.25">
      <c r="A155" s="8"/>
      <c r="D155" s="8"/>
      <c r="F155" s="8"/>
      <c r="G155" s="8"/>
      <c r="H155" s="8"/>
      <c r="I155" s="8"/>
    </row>
    <row r="156" spans="1:9" x14ac:dyDescent="0.25">
      <c r="A156" s="8"/>
      <c r="D156" s="8"/>
      <c r="F156" s="8"/>
      <c r="G156" s="8"/>
      <c r="H156" s="8"/>
      <c r="I156" s="8"/>
    </row>
    <row r="157" spans="1:9" x14ac:dyDescent="0.25">
      <c r="A157" s="8"/>
      <c r="D157" s="8"/>
      <c r="F157" s="8"/>
      <c r="G157" s="8"/>
      <c r="H157" s="8"/>
      <c r="I157" s="8"/>
    </row>
    <row r="158" spans="1:9" x14ac:dyDescent="0.25">
      <c r="A158" s="8"/>
      <c r="D158" s="8"/>
      <c r="F158" s="8"/>
      <c r="G158" s="8"/>
      <c r="H158" s="8"/>
      <c r="I158" s="8"/>
    </row>
    <row r="159" spans="1:9" x14ac:dyDescent="0.25">
      <c r="A159" s="8"/>
      <c r="D159" s="8"/>
      <c r="F159" s="8"/>
      <c r="G159" s="8"/>
      <c r="H159" s="8"/>
      <c r="I159" s="8"/>
    </row>
    <row r="160" spans="1:9" x14ac:dyDescent="0.25">
      <c r="A160" s="8"/>
      <c r="D160" s="8"/>
      <c r="F160" s="8"/>
      <c r="G160" s="8"/>
      <c r="H160" s="8"/>
      <c r="I160" s="8"/>
    </row>
    <row r="161" spans="1:9" x14ac:dyDescent="0.25">
      <c r="A161" s="8"/>
      <c r="D161" s="8"/>
      <c r="F161" s="8"/>
      <c r="G161" s="8"/>
      <c r="H161" s="8"/>
      <c r="I161" s="8"/>
    </row>
    <row r="162" spans="1:9" x14ac:dyDescent="0.25">
      <c r="A162" s="8"/>
      <c r="D162" s="8"/>
      <c r="F162" s="8"/>
      <c r="G162" s="8"/>
      <c r="H162" s="8"/>
      <c r="I162" s="8"/>
    </row>
    <row r="163" spans="1:9" x14ac:dyDescent="0.25">
      <c r="A163" s="8"/>
      <c r="D163" s="8"/>
      <c r="F163" s="8"/>
      <c r="G163" s="8"/>
      <c r="H163" s="8"/>
      <c r="I163" s="8"/>
    </row>
    <row r="164" spans="1:9" x14ac:dyDescent="0.25">
      <c r="A164" s="8"/>
      <c r="D164" s="8"/>
      <c r="F164" s="8"/>
      <c r="G164" s="8"/>
      <c r="H164" s="8"/>
      <c r="I164" s="8"/>
    </row>
    <row r="165" spans="1:9" x14ac:dyDescent="0.25">
      <c r="A165" s="8"/>
      <c r="D165" s="8"/>
      <c r="F165" s="8"/>
      <c r="G165" s="8"/>
      <c r="H165" s="8"/>
      <c r="I165" s="8"/>
    </row>
    <row r="166" spans="1:9" x14ac:dyDescent="0.25">
      <c r="A166" s="8"/>
      <c r="D166" s="8"/>
      <c r="F166" s="8"/>
      <c r="G166" s="8"/>
      <c r="H166" s="8"/>
      <c r="I166" s="8"/>
    </row>
    <row r="167" spans="1:9" x14ac:dyDescent="0.25">
      <c r="A167" s="8"/>
      <c r="D167" s="8"/>
      <c r="F167" s="8"/>
      <c r="G167" s="8"/>
      <c r="H167" s="8"/>
      <c r="I167" s="8"/>
    </row>
    <row r="168" spans="1:9" x14ac:dyDescent="0.25">
      <c r="A168" s="8"/>
      <c r="D168" s="8"/>
      <c r="F168" s="8"/>
      <c r="G168" s="8"/>
      <c r="H168" s="8"/>
      <c r="I168" s="8"/>
    </row>
    <row r="169" spans="1:9" x14ac:dyDescent="0.25">
      <c r="A169" s="8"/>
      <c r="D169" s="8"/>
      <c r="F169" s="8"/>
      <c r="G169" s="8"/>
      <c r="H169" s="8"/>
      <c r="I169" s="8"/>
    </row>
    <row r="170" spans="1:9" x14ac:dyDescent="0.25">
      <c r="A170" s="8"/>
      <c r="D170" s="8"/>
      <c r="F170" s="8"/>
      <c r="G170" s="8"/>
      <c r="H170" s="8"/>
      <c r="I170" s="8"/>
    </row>
    <row r="171" spans="1:9" x14ac:dyDescent="0.25">
      <c r="A171" s="8"/>
      <c r="D171" s="8"/>
      <c r="F171" s="8"/>
      <c r="G171" s="8"/>
      <c r="H171" s="8"/>
      <c r="I171" s="8"/>
    </row>
    <row r="172" spans="1:9" x14ac:dyDescent="0.25">
      <c r="A172" s="8"/>
      <c r="D172" s="8"/>
      <c r="F172" s="8"/>
      <c r="G172" s="8"/>
      <c r="H172" s="8"/>
      <c r="I172" s="8"/>
    </row>
    <row r="173" spans="1:9" x14ac:dyDescent="0.25">
      <c r="A173" s="8"/>
      <c r="D173" s="8"/>
      <c r="F173" s="8"/>
      <c r="G173" s="8"/>
      <c r="H173" s="8"/>
      <c r="I173" s="8"/>
    </row>
    <row r="174" spans="1:9" x14ac:dyDescent="0.25">
      <c r="A174" s="8"/>
      <c r="D174" s="8"/>
      <c r="F174" s="8"/>
      <c r="G174" s="8"/>
      <c r="H174" s="8"/>
      <c r="I174" s="8"/>
    </row>
    <row r="175" spans="1:9" x14ac:dyDescent="0.25">
      <c r="A175" s="8"/>
      <c r="D175" s="8"/>
      <c r="F175" s="8"/>
      <c r="G175" s="8"/>
      <c r="H175" s="8"/>
      <c r="I175" s="8"/>
    </row>
    <row r="176" spans="1:9" x14ac:dyDescent="0.25">
      <c r="A176" s="8"/>
      <c r="D176" s="8"/>
      <c r="F176" s="8"/>
      <c r="G176" s="8"/>
      <c r="H176" s="8"/>
      <c r="I176" s="8"/>
    </row>
    <row r="177" spans="4:8" x14ac:dyDescent="0.25">
      <c r="D177" s="8"/>
      <c r="F177" s="8"/>
      <c r="G177" s="8"/>
      <c r="H177" s="8"/>
    </row>
    <row r="178" spans="4:8" x14ac:dyDescent="0.25">
      <c r="D178" s="8"/>
      <c r="F178" s="8"/>
      <c r="G178" s="8"/>
      <c r="H178" s="8"/>
    </row>
    <row r="179" spans="4:8" x14ac:dyDescent="0.25">
      <c r="D179" s="8"/>
      <c r="F179" s="8"/>
      <c r="G179" s="8"/>
      <c r="H179" s="8"/>
    </row>
    <row r="180" spans="4:8" x14ac:dyDescent="0.25">
      <c r="D180" s="8"/>
      <c r="F180" s="8"/>
      <c r="G180" s="8"/>
      <c r="H180" s="8"/>
    </row>
    <row r="181" spans="4:8" x14ac:dyDescent="0.25">
      <c r="D181" s="8"/>
      <c r="F181" s="8"/>
      <c r="G181" s="8"/>
      <c r="H181" s="8"/>
    </row>
    <row r="182" spans="4:8" x14ac:dyDescent="0.25">
      <c r="D182" s="8"/>
      <c r="F182" s="8"/>
      <c r="G182" s="8"/>
      <c r="H182" s="8"/>
    </row>
    <row r="183" spans="4:8" x14ac:dyDescent="0.25">
      <c r="D183" s="8"/>
      <c r="F183" s="8"/>
      <c r="G183" s="8"/>
      <c r="H183" s="8"/>
    </row>
    <row r="184" spans="4:8" x14ac:dyDescent="0.25">
      <c r="D184" s="8"/>
      <c r="F184" s="8"/>
      <c r="G184" s="8"/>
      <c r="H184" s="8"/>
    </row>
    <row r="185" spans="4:8" x14ac:dyDescent="0.25">
      <c r="D185" s="8"/>
      <c r="F185" s="8"/>
      <c r="G185" s="8"/>
      <c r="H185" s="8"/>
    </row>
    <row r="186" spans="4:8" x14ac:dyDescent="0.25">
      <c r="D186" s="8"/>
      <c r="F186" s="8"/>
      <c r="G186" s="8"/>
      <c r="H186" s="8"/>
    </row>
    <row r="187" spans="4:8" x14ac:dyDescent="0.25">
      <c r="D187" s="8"/>
      <c r="F187" s="8"/>
      <c r="G187" s="8"/>
      <c r="H187" s="8"/>
    </row>
    <row r="188" spans="4:8" x14ac:dyDescent="0.25">
      <c r="D188" s="8"/>
      <c r="F188" s="8"/>
      <c r="G188" s="8"/>
      <c r="H188" s="8"/>
    </row>
    <row r="189" spans="4:8" x14ac:dyDescent="0.25">
      <c r="D189" s="8"/>
      <c r="F189" s="8"/>
      <c r="G189" s="8"/>
      <c r="H189" s="8"/>
    </row>
    <row r="190" spans="4:8" x14ac:dyDescent="0.25">
      <c r="D190" s="8"/>
      <c r="F190" s="8"/>
      <c r="G190" s="8"/>
      <c r="H190" s="8"/>
    </row>
    <row r="191" spans="4:8" x14ac:dyDescent="0.25">
      <c r="D191" s="8"/>
      <c r="F191" s="8"/>
      <c r="G191" s="8"/>
      <c r="H191" s="8"/>
    </row>
    <row r="192" spans="4:8" x14ac:dyDescent="0.25">
      <c r="D192" s="8"/>
      <c r="F192" s="8"/>
      <c r="G192" s="8"/>
      <c r="H192" s="8"/>
    </row>
    <row r="193" spans="4:8" x14ac:dyDescent="0.25">
      <c r="D193" s="8"/>
      <c r="F193" s="8"/>
      <c r="G193" s="8"/>
      <c r="H193" s="8"/>
    </row>
    <row r="194" spans="4:8" x14ac:dyDescent="0.25">
      <c r="D194" s="8"/>
      <c r="F194" s="8"/>
      <c r="G194" s="8"/>
      <c r="H194" s="8"/>
    </row>
    <row r="195" spans="4:8" x14ac:dyDescent="0.25">
      <c r="D195" s="8"/>
      <c r="F195" s="8"/>
      <c r="G195" s="8"/>
      <c r="H195" s="8"/>
    </row>
    <row r="196" spans="4:8" x14ac:dyDescent="0.25">
      <c r="D196" s="8"/>
      <c r="F196" s="8"/>
      <c r="G196" s="8"/>
      <c r="H196" s="8"/>
    </row>
    <row r="197" spans="4:8" x14ac:dyDescent="0.25">
      <c r="D197" s="8"/>
      <c r="F197" s="8"/>
      <c r="G197" s="8"/>
      <c r="H197" s="8"/>
    </row>
    <row r="198" spans="4:8" x14ac:dyDescent="0.25">
      <c r="D198" s="8"/>
      <c r="F198" s="8"/>
      <c r="G198" s="8"/>
      <c r="H198" s="8"/>
    </row>
    <row r="199" spans="4:8" x14ac:dyDescent="0.25">
      <c r="D199" s="8"/>
      <c r="F199" s="8"/>
      <c r="G199" s="8"/>
      <c r="H199" s="8"/>
    </row>
    <row r="200" spans="4:8" x14ac:dyDescent="0.25">
      <c r="D200" s="8"/>
      <c r="F200" s="8"/>
      <c r="G200" s="8"/>
      <c r="H200" s="8"/>
    </row>
    <row r="201" spans="4:8" x14ac:dyDescent="0.25">
      <c r="D201" s="8"/>
      <c r="F201" s="8"/>
      <c r="G201" s="8"/>
      <c r="H201" s="8"/>
    </row>
    <row r="202" spans="4:8" x14ac:dyDescent="0.25">
      <c r="D202" s="8"/>
      <c r="F202" s="8"/>
      <c r="G202" s="8"/>
      <c r="H202" s="8"/>
    </row>
    <row r="203" spans="4:8" x14ac:dyDescent="0.25">
      <c r="D203" s="8"/>
      <c r="F203" s="8"/>
      <c r="G203" s="8"/>
      <c r="H203" s="8"/>
    </row>
    <row r="204" spans="4:8" x14ac:dyDescent="0.25">
      <c r="D204" s="8"/>
      <c r="F204" s="8"/>
      <c r="G204" s="8"/>
      <c r="H204" s="8"/>
    </row>
    <row r="205" spans="4:8" x14ac:dyDescent="0.25">
      <c r="D205" s="8"/>
      <c r="F205" s="8"/>
      <c r="G205" s="8"/>
      <c r="H205" s="8"/>
    </row>
    <row r="206" spans="4:8" x14ac:dyDescent="0.25">
      <c r="D206" s="8"/>
      <c r="F206" s="8"/>
      <c r="G206" s="8"/>
      <c r="H206" s="8"/>
    </row>
    <row r="207" spans="4:8" x14ac:dyDescent="0.25">
      <c r="D207" s="8"/>
      <c r="F207" s="8"/>
      <c r="G207" s="8"/>
      <c r="H207" s="8"/>
    </row>
    <row r="208" spans="4:8" x14ac:dyDescent="0.25">
      <c r="D208" s="8"/>
      <c r="F208" s="8"/>
      <c r="G208" s="8"/>
      <c r="H208" s="8"/>
    </row>
    <row r="209" spans="4:8" x14ac:dyDescent="0.25">
      <c r="D209" s="8"/>
      <c r="F209" s="8"/>
      <c r="G209" s="8"/>
      <c r="H209" s="8"/>
    </row>
    <row r="210" spans="4:8" x14ac:dyDescent="0.25">
      <c r="D210" s="8"/>
      <c r="F210" s="8"/>
      <c r="G210" s="8"/>
      <c r="H210" s="8"/>
    </row>
    <row r="211" spans="4:8" x14ac:dyDescent="0.25">
      <c r="D211" s="8"/>
      <c r="F211" s="8"/>
      <c r="G211" s="8"/>
      <c r="H211" s="8"/>
    </row>
    <row r="212" spans="4:8" x14ac:dyDescent="0.25">
      <c r="D212" s="8"/>
      <c r="F212" s="8"/>
      <c r="G212" s="8"/>
      <c r="H212" s="8"/>
    </row>
    <row r="213" spans="4:8" x14ac:dyDescent="0.25">
      <c r="D213" s="8"/>
      <c r="F213" s="8"/>
      <c r="G213" s="8"/>
      <c r="H213" s="8"/>
    </row>
    <row r="214" spans="4:8" x14ac:dyDescent="0.25">
      <c r="D214" s="8"/>
      <c r="F214" s="8"/>
      <c r="G214" s="8"/>
      <c r="H214" s="8"/>
    </row>
    <row r="215" spans="4:8" x14ac:dyDescent="0.25">
      <c r="D215" s="8"/>
      <c r="F215" s="8"/>
      <c r="G215" s="8"/>
      <c r="H215" s="8"/>
    </row>
    <row r="216" spans="4:8" x14ac:dyDescent="0.25">
      <c r="D216" s="8"/>
      <c r="F216" s="8"/>
      <c r="G216" s="8"/>
      <c r="H216" s="8"/>
    </row>
    <row r="217" spans="4:8" x14ac:dyDescent="0.25">
      <c r="D217" s="8"/>
      <c r="F217" s="8"/>
      <c r="G217" s="8"/>
      <c r="H217" s="8"/>
    </row>
    <row r="218" spans="4:8" x14ac:dyDescent="0.25">
      <c r="D218" s="8"/>
      <c r="F218" s="8"/>
      <c r="G218" s="8"/>
      <c r="H218" s="8"/>
    </row>
    <row r="219" spans="4:8" x14ac:dyDescent="0.25">
      <c r="D219" s="8"/>
      <c r="F219" s="8"/>
      <c r="G219" s="8"/>
      <c r="H219" s="8"/>
    </row>
    <row r="220" spans="4:8" x14ac:dyDescent="0.25">
      <c r="D220" s="8"/>
      <c r="F220" s="8"/>
      <c r="G220" s="8"/>
      <c r="H220" s="8"/>
    </row>
    <row r="221" spans="4:8" x14ac:dyDescent="0.25">
      <c r="D221" s="8"/>
      <c r="F221" s="8"/>
      <c r="G221" s="8"/>
      <c r="H221" s="8"/>
    </row>
    <row r="222" spans="4:8" x14ac:dyDescent="0.25">
      <c r="D222" s="8"/>
      <c r="F222" s="8"/>
      <c r="G222" s="8"/>
      <c r="H222" s="8"/>
    </row>
    <row r="223" spans="4:8" x14ac:dyDescent="0.25">
      <c r="D223" s="8"/>
      <c r="F223" s="8"/>
      <c r="G223" s="8"/>
      <c r="H223" s="8"/>
    </row>
    <row r="224" spans="4:8" x14ac:dyDescent="0.25">
      <c r="D224" s="8"/>
      <c r="F224" s="8"/>
      <c r="G224" s="8"/>
      <c r="H224" s="8"/>
    </row>
    <row r="225" spans="4:8" x14ac:dyDescent="0.25">
      <c r="D225" s="8"/>
      <c r="F225" s="8"/>
      <c r="G225" s="8"/>
      <c r="H225" s="8"/>
    </row>
    <row r="226" spans="4:8" x14ac:dyDescent="0.25">
      <c r="D226" s="8"/>
      <c r="F226" s="8"/>
      <c r="G226" s="8"/>
      <c r="H226" s="8"/>
    </row>
    <row r="227" spans="4:8" x14ac:dyDescent="0.25">
      <c r="D227" s="8"/>
      <c r="F227" s="8"/>
      <c r="G227" s="8"/>
      <c r="H227" s="8"/>
    </row>
    <row r="228" spans="4:8" x14ac:dyDescent="0.25">
      <c r="D228" s="8"/>
      <c r="F228" s="8"/>
      <c r="G228" s="8"/>
      <c r="H228" s="8"/>
    </row>
    <row r="229" spans="4:8" x14ac:dyDescent="0.25">
      <c r="D229" s="8"/>
      <c r="F229" s="8"/>
      <c r="G229" s="8"/>
      <c r="H229" s="8"/>
    </row>
    <row r="230" spans="4:8" x14ac:dyDescent="0.25">
      <c r="D230" s="8"/>
      <c r="F230" s="8"/>
      <c r="G230" s="8"/>
      <c r="H230" s="8"/>
    </row>
    <row r="231" spans="4:8" x14ac:dyDescent="0.25">
      <c r="D231" s="8"/>
      <c r="F231" s="8"/>
      <c r="G231" s="8"/>
      <c r="H231" s="8"/>
    </row>
    <row r="232" spans="4:8" x14ac:dyDescent="0.25">
      <c r="D232" s="8"/>
      <c r="F232" s="8"/>
      <c r="G232" s="8"/>
      <c r="H232" s="8"/>
    </row>
    <row r="233" spans="4:8" x14ac:dyDescent="0.25">
      <c r="D233" s="8"/>
      <c r="F233" s="8"/>
      <c r="G233" s="8"/>
      <c r="H233" s="8"/>
    </row>
    <row r="234" spans="4:8" x14ac:dyDescent="0.25">
      <c r="D234" s="8"/>
      <c r="F234" s="8"/>
      <c r="G234" s="8"/>
      <c r="H234" s="8"/>
    </row>
    <row r="235" spans="4:8" x14ac:dyDescent="0.25">
      <c r="D235" s="8"/>
      <c r="F235" s="8"/>
      <c r="G235" s="8"/>
      <c r="H235" s="8"/>
    </row>
    <row r="236" spans="4:8" x14ac:dyDescent="0.25">
      <c r="D236" s="8"/>
      <c r="F236" s="8"/>
      <c r="G236" s="8"/>
      <c r="H236" s="8"/>
    </row>
    <row r="237" spans="4:8" x14ac:dyDescent="0.25">
      <c r="D237" s="8"/>
      <c r="F237" s="8"/>
      <c r="G237" s="8"/>
      <c r="H237" s="8"/>
    </row>
    <row r="238" spans="4:8" x14ac:dyDescent="0.25">
      <c r="D238" s="8"/>
      <c r="F238" s="8"/>
      <c r="G238" s="8"/>
      <c r="H238" s="8"/>
    </row>
    <row r="239" spans="4:8" x14ac:dyDescent="0.25">
      <c r="D239" s="8"/>
      <c r="F239" s="8"/>
      <c r="G239" s="8"/>
      <c r="H239" s="8"/>
    </row>
    <row r="240" spans="4:8" x14ac:dyDescent="0.25">
      <c r="D240" s="8"/>
      <c r="F240" s="8"/>
      <c r="G240" s="8"/>
      <c r="H240" s="8"/>
    </row>
    <row r="241" spans="6:8" x14ac:dyDescent="0.25">
      <c r="F241" s="8"/>
      <c r="G241" s="8"/>
      <c r="H241" s="8"/>
    </row>
  </sheetData>
  <mergeCells count="2">
    <mergeCell ref="B2:H2"/>
    <mergeCell ref="B1:H1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5D25-45D4-4522-9B42-DCC09A064357}">
  <dimension ref="C3:R10"/>
  <sheetViews>
    <sheetView workbookViewId="0">
      <selection sqref="A1:XFD1048576"/>
    </sheetView>
  </sheetViews>
  <sheetFormatPr defaultColWidth="8.85546875" defaultRowHeight="15" x14ac:dyDescent="0.25"/>
  <cols>
    <col min="1" max="16384" width="8.85546875" style="73"/>
  </cols>
  <sheetData>
    <row r="3" spans="3:18" ht="15.75" thickBot="1" x14ac:dyDescent="0.3"/>
    <row r="4" spans="3:18" ht="15.75" thickTop="1" x14ac:dyDescent="0.25">
      <c r="C4" s="107" t="s">
        <v>120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</row>
    <row r="5" spans="3:18" x14ac:dyDescent="0.25">
      <c r="C5" s="110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2"/>
    </row>
    <row r="6" spans="3:18" x14ac:dyDescent="0.25">
      <c r="C6" s="110" t="s">
        <v>119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</row>
    <row r="7" spans="3:18" x14ac:dyDescent="0.25">
      <c r="C7" s="110"/>
      <c r="D7" s="111" t="s">
        <v>118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</row>
    <row r="8" spans="3:18" x14ac:dyDescent="0.25">
      <c r="C8" s="110"/>
      <c r="D8" s="111" t="s">
        <v>117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2"/>
    </row>
    <row r="9" spans="3:18" ht="15.75" thickBot="1" x14ac:dyDescent="0.3"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5"/>
    </row>
    <row r="10" spans="3:18" ht="15.75" thickTop="1" x14ac:dyDescent="0.25"/>
  </sheetData>
  <sheetProtection algorithmName="SHA-512" hashValue="ycl46k9KyFnh55jsbvTKrkKrypJxpJjT5Eu28dmOlrQbjO0qXh9qQ+nHFU1a3FYjo1RMtJ+upqdsxYYQ9BVbnA==" saltValue="xJERum9NJ/JKHkMQEddKc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68F5-565E-4125-BD9C-3EE73F21A614}">
  <dimension ref="D2:Q20"/>
  <sheetViews>
    <sheetView zoomScale="90" zoomScaleNormal="90" workbookViewId="0">
      <selection activeCell="F14" sqref="F14"/>
    </sheetView>
  </sheetViews>
  <sheetFormatPr defaultColWidth="8.85546875" defaultRowHeight="15" x14ac:dyDescent="0.25"/>
  <cols>
    <col min="1" max="3" width="8.85546875" style="73"/>
    <col min="4" max="4" width="16.7109375" style="73" customWidth="1"/>
    <col min="5" max="5" width="82.28515625" style="73" customWidth="1"/>
    <col min="6" max="6" width="17.42578125" style="73" customWidth="1"/>
    <col min="7" max="7" width="28.7109375" style="73" bestFit="1" customWidth="1"/>
    <col min="8" max="10" width="8.85546875" style="73"/>
    <col min="11" max="11" width="9.7109375" style="73" bestFit="1" customWidth="1"/>
    <col min="12" max="16384" width="8.85546875" style="73"/>
  </cols>
  <sheetData>
    <row r="2" spans="4:17" ht="15.75" thickBot="1" x14ac:dyDescent="0.3"/>
    <row r="3" spans="4:17" ht="16.5" thickTop="1" thickBot="1" x14ac:dyDescent="0.3">
      <c r="D3" s="371" t="s">
        <v>139</v>
      </c>
      <c r="E3" s="372"/>
    </row>
    <row r="4" spans="4:17" ht="15.75" thickBot="1" x14ac:dyDescent="0.3">
      <c r="D4" s="95" t="s">
        <v>138</v>
      </c>
      <c r="E4" s="96" t="s">
        <v>132</v>
      </c>
    </row>
    <row r="5" spans="4:17" ht="15.75" thickBot="1" x14ac:dyDescent="0.3">
      <c r="D5" s="97">
        <v>1</v>
      </c>
      <c r="E5" s="98" t="s">
        <v>137</v>
      </c>
    </row>
    <row r="6" spans="4:17" ht="15.75" thickBot="1" x14ac:dyDescent="0.3">
      <c r="D6" s="97">
        <v>2</v>
      </c>
      <c r="E6" s="98" t="s">
        <v>136</v>
      </c>
    </row>
    <row r="7" spans="4:17" ht="30.75" thickBot="1" x14ac:dyDescent="0.3">
      <c r="D7" s="99">
        <v>3</v>
      </c>
      <c r="E7" s="100" t="s">
        <v>135</v>
      </c>
      <c r="G7" s="73" t="s">
        <v>19</v>
      </c>
    </row>
    <row r="8" spans="4:17" ht="15.75" thickTop="1" x14ac:dyDescent="0.25"/>
    <row r="10" spans="4:17" ht="15.75" thickBot="1" x14ac:dyDescent="0.3"/>
    <row r="11" spans="4:17" ht="16.5" thickTop="1" thickBot="1" x14ac:dyDescent="0.3">
      <c r="D11" s="371" t="s">
        <v>134</v>
      </c>
      <c r="E11" s="373"/>
      <c r="F11" s="372"/>
    </row>
    <row r="12" spans="4:17" ht="15.75" thickBot="1" x14ac:dyDescent="0.3">
      <c r="D12" s="95" t="s">
        <v>133</v>
      </c>
      <c r="E12" s="101" t="s">
        <v>132</v>
      </c>
      <c r="F12" s="96" t="s">
        <v>131</v>
      </c>
    </row>
    <row r="13" spans="4:17" ht="15.75" thickBot="1" x14ac:dyDescent="0.3">
      <c r="D13" s="97" t="s">
        <v>130</v>
      </c>
      <c r="E13" s="102" t="s">
        <v>129</v>
      </c>
      <c r="F13" s="41">
        <v>2000000</v>
      </c>
      <c r="G13" s="73" t="s">
        <v>126</v>
      </c>
    </row>
    <row r="14" spans="4:17" ht="15.75" thickBot="1" x14ac:dyDescent="0.3">
      <c r="D14" s="97" t="s">
        <v>128</v>
      </c>
      <c r="E14" s="102" t="s">
        <v>127</v>
      </c>
      <c r="F14" s="40">
        <v>370</v>
      </c>
      <c r="G14" s="73" t="s">
        <v>126</v>
      </c>
    </row>
    <row r="15" spans="4:17" ht="15.75" thickBot="1" x14ac:dyDescent="0.3">
      <c r="D15" s="97"/>
      <c r="E15" s="102" t="s">
        <v>125</v>
      </c>
      <c r="F15" s="103">
        <f>+F13/F14</f>
        <v>5405.405405405405</v>
      </c>
    </row>
    <row r="16" spans="4:17" ht="15.75" thickBot="1" x14ac:dyDescent="0.3">
      <c r="D16" s="97"/>
      <c r="E16" s="102"/>
      <c r="F16" s="103" t="s">
        <v>19</v>
      </c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</row>
    <row r="17" spans="4:10" ht="15.75" thickBot="1" x14ac:dyDescent="0.3">
      <c r="D17" s="97" t="s">
        <v>124</v>
      </c>
      <c r="E17" s="102" t="s">
        <v>123</v>
      </c>
      <c r="F17" s="104">
        <f>app_mtc_lookup_table!$L$25</f>
        <v>0.182</v>
      </c>
    </row>
    <row r="18" spans="4:10" ht="15.75" thickBot="1" x14ac:dyDescent="0.3">
      <c r="D18" s="99"/>
      <c r="E18" s="105" t="s">
        <v>122</v>
      </c>
      <c r="F18" s="106">
        <f>+F13*F17</f>
        <v>364000</v>
      </c>
      <c r="G18" s="73" t="s">
        <v>121</v>
      </c>
      <c r="J18" s="73" t="s">
        <v>19</v>
      </c>
    </row>
    <row r="19" spans="4:10" ht="15.75" thickTop="1" x14ac:dyDescent="0.25"/>
    <row r="20" spans="4:10" x14ac:dyDescent="0.25">
      <c r="E20" s="73" t="s">
        <v>19</v>
      </c>
    </row>
  </sheetData>
  <sheetProtection algorithmName="SHA-512" hashValue="A+zfvUcyP498SbD24fW4MiPpjeIZzrITqrVCGRrPMpKlfwRawlJ8dRohhoEsM/Ccc7zRKTZwnXjyu1v38PTOFw==" saltValue="sUm1tsnhd5tMtuTihLfcKw==" spinCount="100000" sheet="1" selectLockedCells="1"/>
  <mergeCells count="2">
    <mergeCell ref="D3:E3"/>
    <mergeCell ref="D11:F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3740-C471-4A67-A530-A3D908FAB7F7}">
  <dimension ref="D3:P46"/>
  <sheetViews>
    <sheetView workbookViewId="0">
      <selection sqref="A1:XFD1048576"/>
    </sheetView>
  </sheetViews>
  <sheetFormatPr defaultColWidth="8.85546875" defaultRowHeight="15" x14ac:dyDescent="0.25"/>
  <cols>
    <col min="1" max="3" width="8.85546875" style="73"/>
    <col min="4" max="4" width="14.28515625" style="73" customWidth="1"/>
    <col min="5" max="5" width="12.42578125" style="73" customWidth="1"/>
    <col min="6" max="6" width="12.7109375" style="73" customWidth="1"/>
    <col min="7" max="7" width="8.85546875" style="73"/>
    <col min="8" max="8" width="11.7109375" style="73" customWidth="1"/>
    <col min="9" max="11" width="8.85546875" style="73"/>
    <col min="12" max="12" width="11.5703125" style="73" bestFit="1" customWidth="1"/>
    <col min="13" max="16384" width="8.85546875" style="73"/>
  </cols>
  <sheetData>
    <row r="3" spans="4:13" ht="15.75" thickBot="1" x14ac:dyDescent="0.3"/>
    <row r="4" spans="4:13" ht="16.5" thickTop="1" thickBot="1" x14ac:dyDescent="0.3">
      <c r="D4" s="374" t="s">
        <v>158</v>
      </c>
      <c r="E4" s="375"/>
      <c r="F4" s="375"/>
      <c r="G4" s="375"/>
      <c r="H4" s="376"/>
    </row>
    <row r="5" spans="4:13" ht="61.5" thickTop="1" thickBot="1" x14ac:dyDescent="0.3">
      <c r="D5" s="74" t="s">
        <v>157</v>
      </c>
      <c r="E5" s="75" t="s">
        <v>156</v>
      </c>
      <c r="F5" s="76" t="s">
        <v>155</v>
      </c>
      <c r="G5" s="77" t="s">
        <v>154</v>
      </c>
      <c r="H5" s="75" t="s">
        <v>153</v>
      </c>
    </row>
    <row r="6" spans="4:13" ht="15.75" thickBot="1" x14ac:dyDescent="0.3">
      <c r="D6" s="46">
        <v>750</v>
      </c>
      <c r="E6" s="78">
        <f t="shared" ref="E6:E45" si="0">(ROUND(+H6/D6,3))</f>
        <v>0.86699999999999999</v>
      </c>
      <c r="F6" s="79">
        <f t="shared" ref="F6:F45" si="1">ROUND(1-E6,3)</f>
        <v>0.13300000000000001</v>
      </c>
      <c r="G6" s="45">
        <f t="shared" ref="G6:G45" si="2">+D6-H6</f>
        <v>100</v>
      </c>
      <c r="H6" s="80">
        <v>650</v>
      </c>
      <c r="L6" s="81" t="s">
        <v>152</v>
      </c>
    </row>
    <row r="7" spans="4:13" ht="15.75" thickBot="1" x14ac:dyDescent="0.3">
      <c r="D7" s="46">
        <v>1000</v>
      </c>
      <c r="E7" s="78">
        <f t="shared" si="0"/>
        <v>0.7</v>
      </c>
      <c r="F7" s="79">
        <f t="shared" si="1"/>
        <v>0.3</v>
      </c>
      <c r="G7" s="45">
        <f t="shared" si="2"/>
        <v>300</v>
      </c>
      <c r="H7" s="80">
        <v>700</v>
      </c>
      <c r="I7" s="82"/>
      <c r="J7" s="83"/>
      <c r="L7" s="73" t="s">
        <v>151</v>
      </c>
    </row>
    <row r="8" spans="4:13" ht="15.75" thickBot="1" x14ac:dyDescent="0.3">
      <c r="D8" s="46">
        <v>1500</v>
      </c>
      <c r="E8" s="78">
        <f t="shared" si="0"/>
        <v>0.5</v>
      </c>
      <c r="F8" s="79">
        <f t="shared" si="1"/>
        <v>0.5</v>
      </c>
      <c r="G8" s="45">
        <f t="shared" si="2"/>
        <v>750</v>
      </c>
      <c r="H8" s="80">
        <v>750</v>
      </c>
      <c r="I8" s="82"/>
      <c r="J8" s="83"/>
      <c r="L8" s="73" t="s">
        <v>150</v>
      </c>
    </row>
    <row r="9" spans="4:13" ht="15.75" thickBot="1" x14ac:dyDescent="0.3">
      <c r="D9" s="46">
        <v>2000</v>
      </c>
      <c r="E9" s="78">
        <f t="shared" si="0"/>
        <v>0.4</v>
      </c>
      <c r="F9" s="79">
        <f t="shared" si="1"/>
        <v>0.6</v>
      </c>
      <c r="G9" s="45">
        <f t="shared" si="2"/>
        <v>1200</v>
      </c>
      <c r="H9" s="80">
        <v>800</v>
      </c>
      <c r="I9" s="82"/>
      <c r="J9" s="83"/>
      <c r="L9" s="73" t="s">
        <v>149</v>
      </c>
    </row>
    <row r="10" spans="4:13" ht="15.75" thickBot="1" x14ac:dyDescent="0.3">
      <c r="D10" s="46">
        <v>2500</v>
      </c>
      <c r="E10" s="78">
        <f t="shared" si="0"/>
        <v>0.34</v>
      </c>
      <c r="F10" s="79">
        <f t="shared" si="1"/>
        <v>0.66</v>
      </c>
      <c r="G10" s="45">
        <f t="shared" si="2"/>
        <v>1650</v>
      </c>
      <c r="H10" s="80">
        <v>850</v>
      </c>
      <c r="I10" s="82"/>
      <c r="J10" s="83"/>
      <c r="L10" s="73" t="s">
        <v>148</v>
      </c>
    </row>
    <row r="11" spans="4:13" ht="15.75" thickBot="1" x14ac:dyDescent="0.3">
      <c r="D11" s="46">
        <v>3000</v>
      </c>
      <c r="E11" s="78">
        <f t="shared" si="0"/>
        <v>0.3</v>
      </c>
      <c r="F11" s="79">
        <f t="shared" si="1"/>
        <v>0.7</v>
      </c>
      <c r="G11" s="45">
        <f t="shared" si="2"/>
        <v>2100</v>
      </c>
      <c r="H11" s="80">
        <v>900</v>
      </c>
      <c r="I11" s="82"/>
      <c r="J11" s="83"/>
      <c r="L11" s="73" t="s">
        <v>147</v>
      </c>
    </row>
    <row r="12" spans="4:13" ht="15.75" thickBot="1" x14ac:dyDescent="0.3">
      <c r="D12" s="46">
        <v>3500</v>
      </c>
      <c r="E12" s="78">
        <f t="shared" si="0"/>
        <v>0.28599999999999998</v>
      </c>
      <c r="F12" s="79">
        <f t="shared" si="1"/>
        <v>0.71399999999999997</v>
      </c>
      <c r="G12" s="45">
        <f t="shared" si="2"/>
        <v>2500</v>
      </c>
      <c r="H12" s="80">
        <v>1000</v>
      </c>
      <c r="I12" s="82"/>
      <c r="J12" s="83"/>
      <c r="K12" s="84" t="s">
        <v>146</v>
      </c>
      <c r="L12" s="47">
        <f>applicant_match!$F$15</f>
        <v>5405.405405405405</v>
      </c>
    </row>
    <row r="13" spans="4:13" ht="15.75" thickBot="1" x14ac:dyDescent="0.3">
      <c r="D13" s="46">
        <v>4000</v>
      </c>
      <c r="E13" s="78">
        <f t="shared" si="0"/>
        <v>0.25</v>
      </c>
      <c r="F13" s="79">
        <f t="shared" si="1"/>
        <v>0.75</v>
      </c>
      <c r="G13" s="45">
        <f t="shared" si="2"/>
        <v>3000</v>
      </c>
      <c r="H13" s="80">
        <v>1000</v>
      </c>
      <c r="I13" s="82"/>
      <c r="J13" s="83"/>
      <c r="K13" s="85" t="s">
        <v>145</v>
      </c>
      <c r="L13" s="86">
        <f>INDEX($E:$E,MATCH(CEILING($L$12,500),$D:$D,0))</f>
        <v>0.182</v>
      </c>
      <c r="M13" s="73" t="s">
        <v>144</v>
      </c>
    </row>
    <row r="14" spans="4:13" ht="15.75" thickBot="1" x14ac:dyDescent="0.3">
      <c r="D14" s="46">
        <v>4500</v>
      </c>
      <c r="E14" s="78">
        <f t="shared" si="0"/>
        <v>0.222</v>
      </c>
      <c r="F14" s="79">
        <f t="shared" si="1"/>
        <v>0.77800000000000002</v>
      </c>
      <c r="G14" s="45">
        <f t="shared" si="2"/>
        <v>3500</v>
      </c>
      <c r="H14" s="80">
        <v>1000</v>
      </c>
      <c r="I14" s="82"/>
      <c r="J14" s="83"/>
      <c r="K14" s="87" t="s">
        <v>143</v>
      </c>
      <c r="L14" s="88">
        <f>INDEX($E:$E,MATCH(IF($L$12 &lt; $D$6, $E$6,CEILING($L$12,500)),$D:$D,0))</f>
        <v>0.182</v>
      </c>
      <c r="M14" s="73" t="s">
        <v>142</v>
      </c>
    </row>
    <row r="15" spans="4:13" ht="15.75" thickBot="1" x14ac:dyDescent="0.3">
      <c r="D15" s="46">
        <v>5000</v>
      </c>
      <c r="E15" s="78">
        <f t="shared" si="0"/>
        <v>0.2</v>
      </c>
      <c r="F15" s="79">
        <f t="shared" si="1"/>
        <v>0.8</v>
      </c>
      <c r="G15" s="45">
        <f t="shared" si="2"/>
        <v>4000</v>
      </c>
      <c r="H15" s="80">
        <v>1000</v>
      </c>
      <c r="I15" s="82"/>
      <c r="J15" s="83"/>
      <c r="K15" s="89"/>
      <c r="L15" s="90">
        <f>IF($L$12 &gt;$D$6, INDEX($E:$E,MATCH(CEILING($L$12,500),$D:$D,0)),0.8667)</f>
        <v>0.182</v>
      </c>
      <c r="M15" s="73" t="s">
        <v>141</v>
      </c>
    </row>
    <row r="16" spans="4:13" ht="15.75" thickBot="1" x14ac:dyDescent="0.3">
      <c r="D16" s="46">
        <v>5500</v>
      </c>
      <c r="E16" s="78">
        <f t="shared" si="0"/>
        <v>0.182</v>
      </c>
      <c r="F16" s="79">
        <f t="shared" si="1"/>
        <v>0.81799999999999995</v>
      </c>
      <c r="G16" s="45">
        <f t="shared" si="2"/>
        <v>4500</v>
      </c>
      <c r="H16" s="80">
        <v>1000</v>
      </c>
      <c r="I16" s="82"/>
      <c r="J16" s="83"/>
    </row>
    <row r="17" spans="4:16" ht="15.75" thickBot="1" x14ac:dyDescent="0.3">
      <c r="D17" s="46">
        <v>6000</v>
      </c>
      <c r="E17" s="78">
        <f t="shared" si="0"/>
        <v>0.16700000000000001</v>
      </c>
      <c r="F17" s="79">
        <f t="shared" si="1"/>
        <v>0.83299999999999996</v>
      </c>
      <c r="G17" s="45">
        <f t="shared" si="2"/>
        <v>5000</v>
      </c>
      <c r="H17" s="80">
        <v>1000</v>
      </c>
      <c r="I17" s="82"/>
      <c r="J17" s="83"/>
      <c r="P17" s="82">
        <f>(ROUND(+H6/D6,3))</f>
        <v>0.86699999999999999</v>
      </c>
    </row>
    <row r="18" spans="4:16" ht="15.75" thickBot="1" x14ac:dyDescent="0.3">
      <c r="D18" s="46">
        <v>6500</v>
      </c>
      <c r="E18" s="78">
        <f t="shared" si="0"/>
        <v>0.154</v>
      </c>
      <c r="F18" s="79">
        <f t="shared" si="1"/>
        <v>0.84599999999999997</v>
      </c>
      <c r="G18" s="45">
        <f t="shared" si="2"/>
        <v>5500</v>
      </c>
      <c r="H18" s="80">
        <v>1000</v>
      </c>
      <c r="I18" s="82"/>
      <c r="J18" s="83"/>
      <c r="L18" s="42"/>
      <c r="P18" s="82">
        <f>+H7/D7</f>
        <v>0.7</v>
      </c>
    </row>
    <row r="19" spans="4:16" ht="15.75" thickBot="1" x14ac:dyDescent="0.3">
      <c r="D19" s="46">
        <v>7000</v>
      </c>
      <c r="E19" s="78">
        <f t="shared" si="0"/>
        <v>0.14299999999999999</v>
      </c>
      <c r="F19" s="79">
        <f t="shared" si="1"/>
        <v>0.85699999999999998</v>
      </c>
      <c r="G19" s="45">
        <f t="shared" si="2"/>
        <v>6000</v>
      </c>
      <c r="H19" s="80">
        <v>1000</v>
      </c>
      <c r="I19" s="82"/>
      <c r="J19" s="83"/>
      <c r="L19" s="91"/>
      <c r="P19" s="82">
        <f>+H8/D8</f>
        <v>0.5</v>
      </c>
    </row>
    <row r="20" spans="4:16" ht="15.75" thickBot="1" x14ac:dyDescent="0.3">
      <c r="D20" s="46">
        <v>7500</v>
      </c>
      <c r="E20" s="78">
        <f t="shared" si="0"/>
        <v>0.13300000000000001</v>
      </c>
      <c r="F20" s="79">
        <f t="shared" si="1"/>
        <v>0.86699999999999999</v>
      </c>
      <c r="G20" s="45">
        <f t="shared" si="2"/>
        <v>6500</v>
      </c>
      <c r="H20" s="80">
        <v>1000</v>
      </c>
      <c r="I20" s="82"/>
      <c r="J20" s="83"/>
      <c r="L20" s="92">
        <f>CEILING(L12,1000)</f>
        <v>6000</v>
      </c>
    </row>
    <row r="21" spans="4:16" ht="15.75" thickBot="1" x14ac:dyDescent="0.3">
      <c r="D21" s="46">
        <v>8000</v>
      </c>
      <c r="E21" s="78">
        <f t="shared" si="0"/>
        <v>0.125</v>
      </c>
      <c r="F21" s="79">
        <f t="shared" si="1"/>
        <v>0.875</v>
      </c>
      <c r="G21" s="45">
        <f t="shared" si="2"/>
        <v>7000</v>
      </c>
      <c r="H21" s="80">
        <v>1000</v>
      </c>
      <c r="I21" s="82"/>
      <c r="J21" s="83"/>
      <c r="L21" s="93">
        <f>INDEX($E:$E,MATCH($L$20,$D:$D,0))</f>
        <v>0.16700000000000001</v>
      </c>
    </row>
    <row r="22" spans="4:16" ht="15.75" thickBot="1" x14ac:dyDescent="0.3">
      <c r="D22" s="46">
        <v>8500</v>
      </c>
      <c r="E22" s="78">
        <f t="shared" si="0"/>
        <v>0.11799999999999999</v>
      </c>
      <c r="F22" s="79">
        <f t="shared" si="1"/>
        <v>0.88200000000000001</v>
      </c>
      <c r="G22" s="45">
        <f t="shared" si="2"/>
        <v>7500</v>
      </c>
      <c r="H22" s="80">
        <v>1000</v>
      </c>
      <c r="I22" s="82"/>
      <c r="J22" s="83"/>
      <c r="L22" s="93">
        <f>INDEX($E:$E,MATCH(CEILING($L$20,1000),$D:$D,0))</f>
        <v>0.16700000000000001</v>
      </c>
    </row>
    <row r="23" spans="4:16" ht="15.75" thickBot="1" x14ac:dyDescent="0.3">
      <c r="D23" s="46">
        <v>9000</v>
      </c>
      <c r="E23" s="78">
        <f t="shared" si="0"/>
        <v>0.111</v>
      </c>
      <c r="F23" s="79">
        <f t="shared" si="1"/>
        <v>0.88900000000000001</v>
      </c>
      <c r="G23" s="45">
        <f t="shared" si="2"/>
        <v>8000</v>
      </c>
      <c r="H23" s="80">
        <v>1000</v>
      </c>
      <c r="I23" s="82"/>
      <c r="J23" s="83"/>
    </row>
    <row r="24" spans="4:16" ht="15.75" thickBot="1" x14ac:dyDescent="0.3">
      <c r="D24" s="46">
        <v>9500</v>
      </c>
      <c r="E24" s="78">
        <f t="shared" si="0"/>
        <v>0.105</v>
      </c>
      <c r="F24" s="79">
        <f t="shared" si="1"/>
        <v>0.89500000000000002</v>
      </c>
      <c r="G24" s="45">
        <f t="shared" si="2"/>
        <v>8500</v>
      </c>
      <c r="H24" s="80">
        <v>1000</v>
      </c>
      <c r="I24" s="82"/>
      <c r="J24" s="83"/>
    </row>
    <row r="25" spans="4:16" ht="15.75" thickBot="1" x14ac:dyDescent="0.3">
      <c r="D25" s="46">
        <v>10000</v>
      </c>
      <c r="E25" s="78">
        <f t="shared" si="0"/>
        <v>0.1</v>
      </c>
      <c r="F25" s="79">
        <f t="shared" si="1"/>
        <v>0.9</v>
      </c>
      <c r="G25" s="45">
        <f t="shared" si="2"/>
        <v>9000</v>
      </c>
      <c r="H25" s="80">
        <v>1000</v>
      </c>
      <c r="I25" s="82"/>
      <c r="J25" s="83"/>
      <c r="L25" s="90">
        <f>IF($L$12&gt;20000,5%,(IF($L$12&gt;$D$6,INDEX($E:$E,MATCH(CEILING($L$12,500),$D:$D,0)),0.8667)))</f>
        <v>0.182</v>
      </c>
      <c r="M25" s="73" t="s">
        <v>140</v>
      </c>
    </row>
    <row r="26" spans="4:16" ht="15.75" thickBot="1" x14ac:dyDescent="0.3">
      <c r="D26" s="46">
        <v>10500</v>
      </c>
      <c r="E26" s="78">
        <f t="shared" si="0"/>
        <v>9.5000000000000001E-2</v>
      </c>
      <c r="F26" s="79">
        <f t="shared" si="1"/>
        <v>0.90500000000000003</v>
      </c>
      <c r="G26" s="45">
        <f t="shared" si="2"/>
        <v>9500</v>
      </c>
      <c r="H26" s="80">
        <v>1000</v>
      </c>
      <c r="I26" s="82"/>
      <c r="J26" s="83"/>
    </row>
    <row r="27" spans="4:16" ht="15.75" thickBot="1" x14ac:dyDescent="0.3">
      <c r="D27" s="46">
        <v>11000</v>
      </c>
      <c r="E27" s="78">
        <f t="shared" si="0"/>
        <v>9.0999999999999998E-2</v>
      </c>
      <c r="F27" s="79">
        <f t="shared" si="1"/>
        <v>0.90900000000000003</v>
      </c>
      <c r="G27" s="45">
        <f t="shared" si="2"/>
        <v>10000</v>
      </c>
      <c r="H27" s="80">
        <v>1000</v>
      </c>
      <c r="I27" s="82"/>
      <c r="J27" s="83"/>
    </row>
    <row r="28" spans="4:16" ht="15.75" thickBot="1" x14ac:dyDescent="0.3">
      <c r="D28" s="46">
        <v>11500</v>
      </c>
      <c r="E28" s="78">
        <f t="shared" si="0"/>
        <v>8.6999999999999994E-2</v>
      </c>
      <c r="F28" s="79">
        <f t="shared" si="1"/>
        <v>0.91300000000000003</v>
      </c>
      <c r="G28" s="45">
        <f t="shared" si="2"/>
        <v>10500</v>
      </c>
      <c r="H28" s="80">
        <v>1000</v>
      </c>
      <c r="I28" s="82"/>
      <c r="J28" s="83"/>
    </row>
    <row r="29" spans="4:16" ht="15.75" thickBot="1" x14ac:dyDescent="0.3">
      <c r="D29" s="46">
        <v>12000</v>
      </c>
      <c r="E29" s="78">
        <f t="shared" si="0"/>
        <v>8.3000000000000004E-2</v>
      </c>
      <c r="F29" s="79">
        <f t="shared" si="1"/>
        <v>0.91700000000000004</v>
      </c>
      <c r="G29" s="45">
        <f t="shared" si="2"/>
        <v>11000</v>
      </c>
      <c r="H29" s="80">
        <v>1000</v>
      </c>
      <c r="I29" s="82"/>
      <c r="J29" s="83"/>
    </row>
    <row r="30" spans="4:16" ht="15.75" thickBot="1" x14ac:dyDescent="0.3">
      <c r="D30" s="46">
        <v>12500</v>
      </c>
      <c r="E30" s="78">
        <f t="shared" si="0"/>
        <v>0.08</v>
      </c>
      <c r="F30" s="79">
        <f t="shared" si="1"/>
        <v>0.92</v>
      </c>
      <c r="G30" s="45">
        <f t="shared" si="2"/>
        <v>11500</v>
      </c>
      <c r="H30" s="80">
        <v>1000</v>
      </c>
      <c r="I30" s="82"/>
      <c r="J30" s="83"/>
    </row>
    <row r="31" spans="4:16" ht="15.75" thickBot="1" x14ac:dyDescent="0.3">
      <c r="D31" s="46">
        <v>13000</v>
      </c>
      <c r="E31" s="78">
        <f t="shared" si="0"/>
        <v>7.6999999999999999E-2</v>
      </c>
      <c r="F31" s="79">
        <f t="shared" si="1"/>
        <v>0.92300000000000004</v>
      </c>
      <c r="G31" s="45">
        <f t="shared" si="2"/>
        <v>12000</v>
      </c>
      <c r="H31" s="80">
        <v>1000</v>
      </c>
      <c r="I31" s="82"/>
      <c r="J31" s="83"/>
    </row>
    <row r="32" spans="4:16" ht="15.75" thickBot="1" x14ac:dyDescent="0.3">
      <c r="D32" s="46">
        <v>13500</v>
      </c>
      <c r="E32" s="78">
        <f t="shared" si="0"/>
        <v>7.3999999999999996E-2</v>
      </c>
      <c r="F32" s="79">
        <f t="shared" si="1"/>
        <v>0.92600000000000005</v>
      </c>
      <c r="G32" s="45">
        <f t="shared" si="2"/>
        <v>12500</v>
      </c>
      <c r="H32" s="80">
        <v>1000</v>
      </c>
      <c r="I32" s="82"/>
      <c r="J32" s="83"/>
    </row>
    <row r="33" spans="4:10" ht="15.75" thickBot="1" x14ac:dyDescent="0.3">
      <c r="D33" s="46">
        <v>14000</v>
      </c>
      <c r="E33" s="78">
        <f t="shared" si="0"/>
        <v>7.0999999999999994E-2</v>
      </c>
      <c r="F33" s="79">
        <f t="shared" si="1"/>
        <v>0.92900000000000005</v>
      </c>
      <c r="G33" s="45">
        <f t="shared" si="2"/>
        <v>13000</v>
      </c>
      <c r="H33" s="80">
        <v>1000</v>
      </c>
      <c r="I33" s="82"/>
      <c r="J33" s="83"/>
    </row>
    <row r="34" spans="4:10" ht="15.75" thickBot="1" x14ac:dyDescent="0.3">
      <c r="D34" s="46">
        <v>14500</v>
      </c>
      <c r="E34" s="78">
        <f t="shared" si="0"/>
        <v>6.9000000000000006E-2</v>
      </c>
      <c r="F34" s="79">
        <f t="shared" si="1"/>
        <v>0.93100000000000005</v>
      </c>
      <c r="G34" s="45">
        <f t="shared" si="2"/>
        <v>13500</v>
      </c>
      <c r="H34" s="80">
        <v>1000</v>
      </c>
      <c r="I34" s="82"/>
      <c r="J34" s="83"/>
    </row>
    <row r="35" spans="4:10" ht="15.75" thickBot="1" x14ac:dyDescent="0.3">
      <c r="D35" s="46">
        <v>15000</v>
      </c>
      <c r="E35" s="78">
        <f t="shared" si="0"/>
        <v>6.7000000000000004E-2</v>
      </c>
      <c r="F35" s="79">
        <f t="shared" si="1"/>
        <v>0.93300000000000005</v>
      </c>
      <c r="G35" s="45">
        <f t="shared" si="2"/>
        <v>14000</v>
      </c>
      <c r="H35" s="80">
        <v>1000</v>
      </c>
      <c r="I35" s="82"/>
      <c r="J35" s="83"/>
    </row>
    <row r="36" spans="4:10" ht="15.75" thickBot="1" x14ac:dyDescent="0.3">
      <c r="D36" s="46">
        <v>15500</v>
      </c>
      <c r="E36" s="78">
        <f t="shared" si="0"/>
        <v>6.5000000000000002E-2</v>
      </c>
      <c r="F36" s="79">
        <f t="shared" si="1"/>
        <v>0.93500000000000005</v>
      </c>
      <c r="G36" s="45">
        <f t="shared" si="2"/>
        <v>14500</v>
      </c>
      <c r="H36" s="80">
        <v>1000</v>
      </c>
      <c r="I36" s="82"/>
      <c r="J36" s="83"/>
    </row>
    <row r="37" spans="4:10" ht="15.75" thickBot="1" x14ac:dyDescent="0.3">
      <c r="D37" s="46">
        <v>16000</v>
      </c>
      <c r="E37" s="78">
        <f t="shared" si="0"/>
        <v>6.3E-2</v>
      </c>
      <c r="F37" s="79">
        <f t="shared" si="1"/>
        <v>0.93700000000000006</v>
      </c>
      <c r="G37" s="45">
        <f t="shared" si="2"/>
        <v>15000</v>
      </c>
      <c r="H37" s="80">
        <v>1000</v>
      </c>
      <c r="I37" s="82"/>
      <c r="J37" s="83"/>
    </row>
    <row r="38" spans="4:10" ht="15.75" thickBot="1" x14ac:dyDescent="0.3">
      <c r="D38" s="46">
        <v>16500</v>
      </c>
      <c r="E38" s="78">
        <f t="shared" si="0"/>
        <v>6.0999999999999999E-2</v>
      </c>
      <c r="F38" s="79">
        <f t="shared" si="1"/>
        <v>0.93899999999999995</v>
      </c>
      <c r="G38" s="45">
        <f t="shared" si="2"/>
        <v>15500</v>
      </c>
      <c r="H38" s="80">
        <v>1000</v>
      </c>
      <c r="I38" s="82"/>
      <c r="J38" s="83"/>
    </row>
    <row r="39" spans="4:10" ht="15.75" thickBot="1" x14ac:dyDescent="0.3">
      <c r="D39" s="46">
        <v>17000</v>
      </c>
      <c r="E39" s="78">
        <f t="shared" si="0"/>
        <v>5.8999999999999997E-2</v>
      </c>
      <c r="F39" s="79">
        <f t="shared" si="1"/>
        <v>0.94099999999999995</v>
      </c>
      <c r="G39" s="45">
        <f t="shared" si="2"/>
        <v>16000</v>
      </c>
      <c r="H39" s="80">
        <v>1000</v>
      </c>
      <c r="I39" s="82"/>
      <c r="J39" s="83"/>
    </row>
    <row r="40" spans="4:10" ht="15.75" thickBot="1" x14ac:dyDescent="0.3">
      <c r="D40" s="46">
        <v>17500</v>
      </c>
      <c r="E40" s="78">
        <f t="shared" si="0"/>
        <v>5.7000000000000002E-2</v>
      </c>
      <c r="F40" s="79">
        <f t="shared" si="1"/>
        <v>0.94299999999999995</v>
      </c>
      <c r="G40" s="45">
        <f t="shared" si="2"/>
        <v>16500</v>
      </c>
      <c r="H40" s="80">
        <v>1000</v>
      </c>
      <c r="I40" s="82"/>
      <c r="J40" s="83"/>
    </row>
    <row r="41" spans="4:10" ht="15.75" thickBot="1" x14ac:dyDescent="0.3">
      <c r="D41" s="46">
        <v>18000</v>
      </c>
      <c r="E41" s="78">
        <f t="shared" si="0"/>
        <v>5.6000000000000001E-2</v>
      </c>
      <c r="F41" s="79">
        <f t="shared" si="1"/>
        <v>0.94399999999999995</v>
      </c>
      <c r="G41" s="45">
        <f t="shared" si="2"/>
        <v>17000</v>
      </c>
      <c r="H41" s="80">
        <v>1000</v>
      </c>
      <c r="I41" s="82"/>
      <c r="J41" s="83"/>
    </row>
    <row r="42" spans="4:10" ht="15.75" thickBot="1" x14ac:dyDescent="0.3">
      <c r="D42" s="46">
        <v>18500</v>
      </c>
      <c r="E42" s="78">
        <f t="shared" si="0"/>
        <v>5.3999999999999999E-2</v>
      </c>
      <c r="F42" s="79">
        <f t="shared" si="1"/>
        <v>0.94599999999999995</v>
      </c>
      <c r="G42" s="45">
        <f t="shared" si="2"/>
        <v>17500</v>
      </c>
      <c r="H42" s="80">
        <v>1000</v>
      </c>
      <c r="I42" s="82"/>
      <c r="J42" s="83"/>
    </row>
    <row r="43" spans="4:10" ht="15.75" thickBot="1" x14ac:dyDescent="0.3">
      <c r="D43" s="46">
        <v>19000</v>
      </c>
      <c r="E43" s="78">
        <f t="shared" si="0"/>
        <v>5.2999999999999999E-2</v>
      </c>
      <c r="F43" s="79">
        <f t="shared" si="1"/>
        <v>0.94699999999999995</v>
      </c>
      <c r="G43" s="45">
        <f t="shared" si="2"/>
        <v>18000</v>
      </c>
      <c r="H43" s="80">
        <v>1000</v>
      </c>
      <c r="I43" s="82"/>
      <c r="J43" s="83"/>
    </row>
    <row r="44" spans="4:10" ht="15.75" thickBot="1" x14ac:dyDescent="0.3">
      <c r="D44" s="46">
        <v>19500</v>
      </c>
      <c r="E44" s="78">
        <f t="shared" si="0"/>
        <v>5.0999999999999997E-2</v>
      </c>
      <c r="F44" s="79">
        <f t="shared" si="1"/>
        <v>0.94899999999999995</v>
      </c>
      <c r="G44" s="45">
        <f t="shared" si="2"/>
        <v>18500</v>
      </c>
      <c r="H44" s="80">
        <v>1000</v>
      </c>
      <c r="I44" s="82"/>
      <c r="J44" s="83"/>
    </row>
    <row r="45" spans="4:10" ht="15.75" thickBot="1" x14ac:dyDescent="0.3">
      <c r="D45" s="44">
        <v>20000</v>
      </c>
      <c r="E45" s="78">
        <f t="shared" si="0"/>
        <v>0.05</v>
      </c>
      <c r="F45" s="79">
        <f t="shared" si="1"/>
        <v>0.95</v>
      </c>
      <c r="G45" s="43">
        <f t="shared" si="2"/>
        <v>19000</v>
      </c>
      <c r="H45" s="94">
        <v>1000</v>
      </c>
      <c r="I45" s="82"/>
      <c r="J45" s="83"/>
    </row>
    <row r="46" spans="4:10" ht="15.75" thickTop="1" x14ac:dyDescent="0.25">
      <c r="E46" s="42"/>
    </row>
  </sheetData>
  <sheetProtection algorithmName="SHA-512" hashValue="xEyiQYMvZRusk9JS/1+fN593tXdD2kF8Iyu1AV3urjtpjbevRjJXq8wk3hwin1dlJlKUb6jybNHMmY9s1W5hqw==" saltValue="COHWlt7UnkXZxGVlWnqriQ==" spinCount="100000" sheet="1" selectLockedCells="1" selectUnlockedCells="1"/>
  <mergeCells count="1">
    <mergeCell ref="D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umn xmlns="2b610529-09d7-4e79-8cf4-70e1bd48a061" xsi:nil="true"/>
    <Comments xmlns="2b610529-09d7-4e79-8cf4-70e1bd48a061" xsi:nil="true"/>
    <Status xmlns="2b610529-09d7-4e79-8cf4-70e1bd48a061">Complete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416C942B19E4A8BAD8CED12DF5CE6" ma:contentTypeVersion="7" ma:contentTypeDescription="Create a new document." ma:contentTypeScope="" ma:versionID="00e93b9de4794e52ed38664894df69e8">
  <xsd:schema xmlns:xsd="http://www.w3.org/2001/XMLSchema" xmlns:xs="http://www.w3.org/2001/XMLSchema" xmlns:p="http://schemas.microsoft.com/office/2006/metadata/properties" xmlns:ns2="2b610529-09d7-4e79-8cf4-70e1bd48a061" targetNamespace="http://schemas.microsoft.com/office/2006/metadata/properties" ma:root="true" ma:fieldsID="5ae26889727b33d69146e8fcdbc7231a" ns2:_="">
    <xsd:import namespace="2b610529-09d7-4e79-8cf4-70e1bd48a0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omments" minOccurs="0"/>
                <xsd:element ref="ns2:Colum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10529-09d7-4e79-8cf4-70e1bd48a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12" nillable="true" ma:displayName="Comments" ma:description="Updated information regarding status of document" ma:format="Dropdown" ma:internalName="Comments">
      <xsd:simpleType>
        <xsd:restriction base="dms:Text">
          <xsd:maxLength value="255"/>
        </xsd:restriction>
      </xsd:simpleType>
    </xsd:element>
    <xsd:element name="Column" ma:index="13" nillable="true" ma:displayName="Comments" ma:format="Dropdown" ma:internalName="Column">
      <xsd:simpleType>
        <xsd:restriction base="dms:Text">
          <xsd:maxLength value="255"/>
        </xsd:restriction>
      </xsd:simpleType>
    </xsd:element>
    <xsd:element name="Status" ma:index="14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FA813A-BBE9-4CDF-89CB-E2D8F44D066F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b610529-09d7-4e79-8cf4-70e1bd48a061"/>
  </ds:schemaRefs>
</ds:datastoreItem>
</file>

<file path=customXml/itemProps2.xml><?xml version="1.0" encoding="utf-8"?>
<ds:datastoreItem xmlns:ds="http://schemas.openxmlformats.org/officeDocument/2006/customXml" ds:itemID="{E858BC53-7E7D-4642-A429-E3983471C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10529-09d7-4e79-8cf4-70e1bd48a0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9D240F-AF98-4580-BFC6-9A81F1A8F6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High Level Budget-Funding</vt:lpstr>
      <vt:lpstr>BOM</vt:lpstr>
      <vt:lpstr>Instructions</vt:lpstr>
      <vt:lpstr>applicant_match</vt:lpstr>
      <vt:lpstr>app_mtc_lookup_table</vt:lpstr>
      <vt:lpstr>'High Level Budget-Funding'!Print_Area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Savage</dc:creator>
  <cp:keywords/>
  <dc:description/>
  <cp:lastModifiedBy>Kristin Hadel [KDC]</cp:lastModifiedBy>
  <cp:revision/>
  <dcterms:created xsi:type="dcterms:W3CDTF">2020-08-09T15:12:33Z</dcterms:created>
  <dcterms:modified xsi:type="dcterms:W3CDTF">2022-07-25T20:57:52Z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0x0101000E1416C942B19E4A8BAD8CED12DF5CE6</vt:lpwstr>
  </property>
  <property fmtid="{D5CDD505-2E9C-101B-9397-08002B2CF9AE}" pid="3" name="TBCO_ScreenResolution">
    <vt:lpwstr>144 144 1920 1080</vt:lpwstr>
  </property>
</Properties>
</file>